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Z:\NEC\D\企画・住情報課\07 建築物省エネルギー法関連\11　省エネ計算Excelシート\05_仕様基準チェックシート（センター様式）\"/>
    </mc:Choice>
  </mc:AlternateContent>
  <xr:revisionPtr revIDLastSave="0" documentId="13_ncr:1_{A8019F4F-8661-441D-B2D2-89CB7C5848DA}" xr6:coauthVersionLast="47" xr6:coauthVersionMax="47" xr10:uidLastSave="{00000000-0000-0000-0000-000000000000}"/>
  <bookViews>
    <workbookView xWindow="990" yWindow="360" windowWidth="27570" windowHeight="22770" xr2:uid="{CE1D9E15-C672-484D-8F24-1D6DF9033AF8}"/>
  </bookViews>
  <sheets>
    <sheet name="木造-軸組-充填" sheetId="1" r:id="rId1"/>
    <sheet name="木造-枠組壁-充填" sheetId="4" r:id="rId2"/>
  </sheets>
  <definedNames>
    <definedName name="_xlnm.Print_Area" localSheetId="0">'木造-軸組-充填'!$A$1:$BV$52</definedName>
    <definedName name="_xlnm.Print_Area" localSheetId="1">'木造-枠組壁-充填'!$A$1:$BV$52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3" i="4" l="1"/>
  <c r="BT41" i="4"/>
  <c r="BT39" i="4"/>
  <c r="W37" i="4"/>
  <c r="W36" i="4"/>
  <c r="AI35" i="4"/>
  <c r="W35" i="4"/>
  <c r="BT29" i="4"/>
  <c r="BQ28" i="4"/>
  <c r="BO28" i="4"/>
  <c r="BK28" i="4"/>
  <c r="BE28" i="4"/>
  <c r="BC28" i="4"/>
  <c r="AY28" i="4"/>
  <c r="AI26" i="4"/>
  <c r="Z26" i="4"/>
  <c r="AI25" i="4"/>
  <c r="Z25" i="4"/>
  <c r="AI24" i="4"/>
  <c r="Z24" i="4"/>
  <c r="AI23" i="4"/>
  <c r="AF23" i="4"/>
  <c r="Z23" i="4"/>
  <c r="BT22" i="4"/>
  <c r="AI22" i="4"/>
  <c r="Z22" i="4"/>
  <c r="BQ21" i="4"/>
  <c r="BO21" i="4"/>
  <c r="BK21" i="4"/>
  <c r="BE21" i="4"/>
  <c r="BC21" i="4"/>
  <c r="AY21" i="4"/>
  <c r="AI21" i="4"/>
  <c r="Z21" i="4"/>
  <c r="AI20" i="4"/>
  <c r="Z20" i="4"/>
  <c r="AI14" i="4"/>
  <c r="AI13" i="4"/>
  <c r="BT9" i="4"/>
  <c r="BU1" i="4"/>
  <c r="BT29" i="1"/>
  <c r="BT22" i="1"/>
  <c r="BT9" i="1"/>
  <c r="AI35" i="1"/>
  <c r="AY21" i="1" l="1"/>
  <c r="BC21" i="1"/>
  <c r="W36" i="1"/>
  <c r="AI13" i="1"/>
  <c r="BE21" i="1" l="1"/>
  <c r="BU1" i="1"/>
  <c r="AF23" i="1"/>
  <c r="AC23" i="1"/>
  <c r="Z23" i="1"/>
  <c r="AI26" i="1"/>
  <c r="AI25" i="1"/>
  <c r="AI24" i="1"/>
  <c r="AI23" i="1"/>
  <c r="AI21" i="1"/>
  <c r="W37" i="1"/>
  <c r="W35" i="1"/>
  <c r="Z26" i="1"/>
  <c r="Z25" i="1"/>
  <c r="Z24" i="1"/>
  <c r="Z22" i="1"/>
  <c r="AI22" i="1" s="1"/>
  <c r="Z21" i="1"/>
  <c r="Z20" i="1"/>
  <c r="AI20" i="1" s="1"/>
  <c r="BT41" i="1"/>
  <c r="BT39" i="1"/>
  <c r="AI14" i="1"/>
  <c r="BO28" i="1" l="1"/>
  <c r="BK28" i="1"/>
  <c r="BQ28" i="1" s="1"/>
  <c r="BC28" i="1"/>
  <c r="AY28" i="1"/>
  <c r="BE28" i="1" s="1"/>
  <c r="BO21" i="1"/>
  <c r="BK21" i="1"/>
  <c r="BQ21" i="1" s="1"/>
</calcChain>
</file>

<file path=xl/sharedStrings.xml><?xml version="1.0" encoding="utf-8"?>
<sst xmlns="http://schemas.openxmlformats.org/spreadsheetml/2006/main" count="448" uniqueCount="116">
  <si>
    <t>施工仕様及び基準値</t>
    <rPh sb="0" eb="2">
      <t>セコウ</t>
    </rPh>
    <rPh sb="2" eb="4">
      <t>シヨウ</t>
    </rPh>
    <rPh sb="4" eb="5">
      <t>オヨ</t>
    </rPh>
    <rPh sb="6" eb="9">
      <t>キジュンチ</t>
    </rPh>
    <phoneticPr fontId="3"/>
  </si>
  <si>
    <t>省エネ基準（等級４）</t>
    <rPh sb="0" eb="1">
      <t>ショウ</t>
    </rPh>
    <rPh sb="3" eb="5">
      <t>キジュン</t>
    </rPh>
    <rPh sb="6" eb="8">
      <t>トウキュウ</t>
    </rPh>
    <phoneticPr fontId="3"/>
  </si>
  <si>
    <t>誘導基準（等級６）</t>
    <rPh sb="0" eb="4">
      <t>ユウドウキジュン</t>
    </rPh>
    <rPh sb="5" eb="7">
      <t>トウキュウ</t>
    </rPh>
    <phoneticPr fontId="3"/>
  </si>
  <si>
    <t>□</t>
  </si>
  <si>
    <t>暖房設備</t>
    <rPh sb="0" eb="4">
      <t>ダンボウセツビ</t>
    </rPh>
    <phoneticPr fontId="3"/>
  </si>
  <si>
    <t>住戸全体
暖房</t>
    <rPh sb="0" eb="2">
      <t>ジュウコ</t>
    </rPh>
    <rPh sb="2" eb="4">
      <t>ゼンタイ</t>
    </rPh>
    <rPh sb="5" eb="7">
      <t>ダンボウ</t>
    </rPh>
    <phoneticPr fontId="3"/>
  </si>
  <si>
    <t>ダクト式セントラル空調
(ヒートポンプ熱源)</t>
    <rPh sb="3" eb="4">
      <t>シキ</t>
    </rPh>
    <rPh sb="9" eb="11">
      <t>クウチョウ</t>
    </rPh>
    <phoneticPr fontId="3"/>
  </si>
  <si>
    <t>5～7地域</t>
    <rPh sb="3" eb="5">
      <t>チイキ</t>
    </rPh>
    <phoneticPr fontId="3"/>
  </si>
  <si>
    <t>木造軸組工法</t>
    <rPh sb="0" eb="2">
      <t>モクゾウ</t>
    </rPh>
    <rPh sb="2" eb="4">
      <t>ジクグミ</t>
    </rPh>
    <rPh sb="4" eb="6">
      <t>コウホウ</t>
    </rPh>
    <phoneticPr fontId="3"/>
  </si>
  <si>
    <t>充填断熱工法</t>
    <rPh sb="0" eb="4">
      <t>ジュウテンダンネツ</t>
    </rPh>
    <rPh sb="4" eb="6">
      <t>コウホウ</t>
    </rPh>
    <phoneticPr fontId="3"/>
  </si>
  <si>
    <t>居室のみ
暖房</t>
    <rPh sb="0" eb="2">
      <t>キョシツ</t>
    </rPh>
    <rPh sb="5" eb="7">
      <t>ダンボウ</t>
    </rPh>
    <phoneticPr fontId="3"/>
  </si>
  <si>
    <t>省エネ基準（断熱等級４・一次エネ等級4）</t>
    <rPh sb="0" eb="1">
      <t>ショウ</t>
    </rPh>
    <rPh sb="3" eb="5">
      <t>キジュン</t>
    </rPh>
    <rPh sb="6" eb="8">
      <t>ダンネツ</t>
    </rPh>
    <rPh sb="8" eb="10">
      <t>トウキュウ</t>
    </rPh>
    <rPh sb="12" eb="14">
      <t>イチジ</t>
    </rPh>
    <rPh sb="16" eb="18">
      <t>トウキュウ</t>
    </rPh>
    <phoneticPr fontId="3"/>
  </si>
  <si>
    <t>誘導基準（断熱等級５・一次エネ等級６）</t>
    <rPh sb="0" eb="2">
      <t>ユウドウ</t>
    </rPh>
    <rPh sb="2" eb="4">
      <t>キジュン</t>
    </rPh>
    <rPh sb="5" eb="7">
      <t>ダンネツ</t>
    </rPh>
    <rPh sb="7" eb="9">
      <t>トウキュウ</t>
    </rPh>
    <rPh sb="11" eb="13">
      <t>イチジ</t>
    </rPh>
    <rPh sb="15" eb="17">
      <t>トウキュウ</t>
    </rPh>
    <phoneticPr fontId="3"/>
  </si>
  <si>
    <t>潜熱回収型の石油熱源機</t>
    <rPh sb="0" eb="2">
      <t>センネツ</t>
    </rPh>
    <rPh sb="2" eb="5">
      <t>カイシュウガタ</t>
    </rPh>
    <rPh sb="6" eb="8">
      <t>セキユ</t>
    </rPh>
    <rPh sb="8" eb="10">
      <t>ネツゲン</t>
    </rPh>
    <rPh sb="10" eb="11">
      <t>キ</t>
    </rPh>
    <phoneticPr fontId="3"/>
  </si>
  <si>
    <t>潜熱回収型のガス熱源機</t>
    <rPh sb="0" eb="5">
      <t>センネツカイシュウガタ</t>
    </rPh>
    <rPh sb="8" eb="10">
      <t>ネツゲン</t>
    </rPh>
    <rPh sb="10" eb="11">
      <t>キ</t>
    </rPh>
    <phoneticPr fontId="3"/>
  </si>
  <si>
    <t>断熱材の施工仕様</t>
    <rPh sb="0" eb="3">
      <t>ダンネツザイ</t>
    </rPh>
    <rPh sb="4" eb="8">
      <t>セコウシヨウ</t>
    </rPh>
    <phoneticPr fontId="3"/>
  </si>
  <si>
    <t>熱抵抗基準</t>
    <rPh sb="0" eb="5">
      <t>ネツテイコウキジュン</t>
    </rPh>
    <phoneticPr fontId="3"/>
  </si>
  <si>
    <t>判定</t>
    <rPh sb="0" eb="2">
      <t>ハンテイ</t>
    </rPh>
    <phoneticPr fontId="3"/>
  </si>
  <si>
    <t>フロン冷媒電気ヒートポンプ熱源機</t>
    <rPh sb="3" eb="5">
      <t>レイバイ</t>
    </rPh>
    <rPh sb="5" eb="7">
      <t>デンキ</t>
    </rPh>
    <rPh sb="13" eb="16">
      <t>ネツゲンキ</t>
    </rPh>
    <phoneticPr fontId="3"/>
  </si>
  <si>
    <t>種類</t>
    <rPh sb="0" eb="2">
      <t>シュルイ</t>
    </rPh>
    <phoneticPr fontId="3"/>
  </si>
  <si>
    <t>省エネ基準
(等級４)</t>
    <rPh sb="0" eb="1">
      <t>ショウ</t>
    </rPh>
    <rPh sb="3" eb="5">
      <t>キジュン</t>
    </rPh>
    <rPh sb="7" eb="9">
      <t>トウキュウ</t>
    </rPh>
    <phoneticPr fontId="3"/>
  </si>
  <si>
    <t>誘導基準
(等級５)</t>
    <rPh sb="0" eb="4">
      <t>ユウドウキジュン</t>
    </rPh>
    <rPh sb="6" eb="8">
      <t>トウキュウ</t>
    </rPh>
    <phoneticPr fontId="3"/>
  </si>
  <si>
    <t>JIS B 8615-1</t>
    <phoneticPr fontId="3"/>
  </si>
  <si>
    <t>屋根</t>
    <rPh sb="0" eb="2">
      <t>ヤネ</t>
    </rPh>
    <phoneticPr fontId="3"/>
  </si>
  <si>
    <t>天井</t>
    <rPh sb="0" eb="2">
      <t>テンジョウ</t>
    </rPh>
    <phoneticPr fontId="3"/>
  </si>
  <si>
    <t>効率</t>
    <rPh sb="0" eb="2">
      <t>コウリツ</t>
    </rPh>
    <phoneticPr fontId="3"/>
  </si>
  <si>
    <t>基準値</t>
    <rPh sb="0" eb="3">
      <t>キジュンチ</t>
    </rPh>
    <phoneticPr fontId="3"/>
  </si>
  <si>
    <t>壁</t>
    <rPh sb="0" eb="1">
      <t>カベ</t>
    </rPh>
    <phoneticPr fontId="3"/>
  </si>
  <si>
    <t>冷房設備</t>
    <rPh sb="0" eb="2">
      <t>レイボウ</t>
    </rPh>
    <rPh sb="2" eb="4">
      <t>セツビ</t>
    </rPh>
    <phoneticPr fontId="3"/>
  </si>
  <si>
    <t>外気床</t>
    <rPh sb="0" eb="2">
      <t>ガイキ</t>
    </rPh>
    <rPh sb="2" eb="3">
      <t>ユカ</t>
    </rPh>
    <phoneticPr fontId="3"/>
  </si>
  <si>
    <t>(5%緩和)</t>
    <rPh sb="3" eb="5">
      <t>カンワ</t>
    </rPh>
    <phoneticPr fontId="3"/>
  </si>
  <si>
    <t>その他の床</t>
    <rPh sb="2" eb="3">
      <t>タ</t>
    </rPh>
    <rPh sb="4" eb="5">
      <t>ユカ</t>
    </rPh>
    <phoneticPr fontId="3"/>
  </si>
  <si>
    <t>外気に接する基礎壁</t>
    <rPh sb="0" eb="2">
      <t>ガイキ</t>
    </rPh>
    <rPh sb="3" eb="4">
      <t>セッ</t>
    </rPh>
    <rPh sb="6" eb="9">
      <t>キソカベ</t>
    </rPh>
    <phoneticPr fontId="3"/>
  </si>
  <si>
    <t>その他の基礎壁</t>
    <rPh sb="2" eb="3">
      <t>タ</t>
    </rPh>
    <rPh sb="4" eb="7">
      <t>キソカベ</t>
    </rPh>
    <phoneticPr fontId="3"/>
  </si>
  <si>
    <t>熱交換
設備無し</t>
    <rPh sb="0" eb="3">
      <t>ネツコウカン</t>
    </rPh>
    <rPh sb="4" eb="6">
      <t>セツビ</t>
    </rPh>
    <rPh sb="6" eb="7">
      <t>ナ</t>
    </rPh>
    <phoneticPr fontId="3"/>
  </si>
  <si>
    <t>断熱性能</t>
    <rPh sb="0" eb="4">
      <t>ダンネツセイノウ</t>
    </rPh>
    <phoneticPr fontId="3"/>
  </si>
  <si>
    <t>日射遮蔽対策</t>
    <rPh sb="0" eb="6">
      <t>ニッシャシャヘイタイサク</t>
    </rPh>
    <phoneticPr fontId="3"/>
  </si>
  <si>
    <t>施工仕様</t>
    <rPh sb="0" eb="4">
      <t>セコウシヨウ</t>
    </rPh>
    <phoneticPr fontId="3"/>
  </si>
  <si>
    <t>２％
緩和</t>
    <rPh sb="3" eb="5">
      <t>カンワ</t>
    </rPh>
    <phoneticPr fontId="3"/>
  </si>
  <si>
    <t>日射熱取得率</t>
    <rPh sb="0" eb="2">
      <t>ニッシャ</t>
    </rPh>
    <rPh sb="2" eb="3">
      <t>ネツ</t>
    </rPh>
    <rPh sb="3" eb="6">
      <t>シュトクリツ</t>
    </rPh>
    <phoneticPr fontId="3"/>
  </si>
  <si>
    <t>４％
緩和</t>
    <rPh sb="3" eb="5">
      <t>カンワ</t>
    </rPh>
    <phoneticPr fontId="3"/>
  </si>
  <si>
    <t>開口部</t>
    <rPh sb="0" eb="3">
      <t>カイコウブ</t>
    </rPh>
    <phoneticPr fontId="3"/>
  </si>
  <si>
    <t>ガラス</t>
    <phoneticPr fontId="3"/>
  </si>
  <si>
    <t>壁付式第二種、第三種換気設備</t>
    <rPh sb="0" eb="2">
      <t>カベツ</t>
    </rPh>
    <rPh sb="2" eb="3">
      <t>シキ</t>
    </rPh>
    <rPh sb="3" eb="4">
      <t>ダイ</t>
    </rPh>
    <rPh sb="4" eb="5">
      <t>ニ</t>
    </rPh>
    <rPh sb="5" eb="6">
      <t>シュ</t>
    </rPh>
    <rPh sb="7" eb="10">
      <t>ダイサンシュ</t>
    </rPh>
    <rPh sb="10" eb="14">
      <t>カンキセツビ</t>
    </rPh>
    <phoneticPr fontId="3"/>
  </si>
  <si>
    <t>熱交換
設備有り</t>
    <rPh sb="0" eb="3">
      <t>ネツコウカン</t>
    </rPh>
    <rPh sb="4" eb="6">
      <t>セツビ</t>
    </rPh>
    <rPh sb="6" eb="7">
      <t>ア</t>
    </rPh>
    <phoneticPr fontId="3"/>
  </si>
  <si>
    <t>照明設備</t>
    <rPh sb="0" eb="2">
      <t>ショウメイ</t>
    </rPh>
    <rPh sb="2" eb="4">
      <t>セツビ</t>
    </rPh>
    <phoneticPr fontId="3"/>
  </si>
  <si>
    <t>非居室に白熱灯、
又は同等以下を採用しない</t>
    <rPh sb="0" eb="3">
      <t>ヒキョシツ</t>
    </rPh>
    <rPh sb="4" eb="7">
      <t>ハクネツトウ</t>
    </rPh>
    <phoneticPr fontId="3"/>
  </si>
  <si>
    <t>全ての照明設備についてLED、
又は同等以上を採用する</t>
    <rPh sb="0" eb="1">
      <t>スベ</t>
    </rPh>
    <rPh sb="3" eb="7">
      <t>ショウメイセツビ</t>
    </rPh>
    <phoneticPr fontId="3"/>
  </si>
  <si>
    <t>給湯設備</t>
    <rPh sb="0" eb="2">
      <t>キュウトウ</t>
    </rPh>
    <rPh sb="2" eb="4">
      <t>セツビ</t>
    </rPh>
    <phoneticPr fontId="3"/>
  </si>
  <si>
    <r>
      <t xml:space="preserve">熱抵抗Ｒ
</t>
    </r>
    <r>
      <rPr>
        <sz val="8"/>
        <color theme="1"/>
        <rFont val="游ゴシック"/>
        <family val="3"/>
        <charset val="128"/>
      </rPr>
      <t>(㎡K/W)</t>
    </r>
    <rPh sb="0" eb="3">
      <t>ネツテイコウ</t>
    </rPh>
    <phoneticPr fontId="3"/>
  </si>
  <si>
    <r>
      <t xml:space="preserve">熱伝導率λ
</t>
    </r>
    <r>
      <rPr>
        <sz val="8"/>
        <color theme="1"/>
        <rFont val="游ゴシック"/>
        <family val="3"/>
        <charset val="128"/>
      </rPr>
      <t>(W/mK)</t>
    </r>
    <rPh sb="0" eb="4">
      <t>ネツデンドウリツ</t>
    </rPh>
    <phoneticPr fontId="3"/>
  </si>
  <si>
    <r>
      <t xml:space="preserve">厚さｄ
</t>
    </r>
    <r>
      <rPr>
        <sz val="8"/>
        <color theme="1"/>
        <rFont val="游ゴシック"/>
        <family val="3"/>
        <charset val="128"/>
      </rPr>
      <t>(mm)</t>
    </r>
    <rPh sb="0" eb="1">
      <t>アツ</t>
    </rPh>
    <phoneticPr fontId="3"/>
  </si>
  <si>
    <r>
      <t xml:space="preserve">熱貫流率
</t>
    </r>
    <r>
      <rPr>
        <sz val="8"/>
        <color theme="1"/>
        <rFont val="游ゴシック"/>
        <family val="3"/>
        <charset val="128"/>
      </rPr>
      <t>(W/㎡K)</t>
    </r>
    <rPh sb="0" eb="4">
      <t>ネツカンリュウリツ</t>
    </rPh>
    <phoneticPr fontId="3"/>
  </si>
  <si>
    <t>判定</t>
    <rPh sb="0" eb="2">
      <t>ハンテイ</t>
    </rPh>
    <phoneticPr fontId="2"/>
  </si>
  <si>
    <t>・適用条件（全て）</t>
    <rPh sb="1" eb="5">
      <t>テキヨウジョウケン</t>
    </rPh>
    <rPh sb="6" eb="7">
      <t>スベ</t>
    </rPh>
    <phoneticPr fontId="3"/>
  </si>
  <si>
    <t>・評価基準（選択）</t>
    <rPh sb="1" eb="3">
      <t>ヒョウカ</t>
    </rPh>
    <rPh sb="3" eb="5">
      <t>キジュン</t>
    </rPh>
    <rPh sb="6" eb="8">
      <t>センタク</t>
    </rPh>
    <phoneticPr fontId="3"/>
  </si>
  <si>
    <r>
      <t xml:space="preserve">全て </t>
    </r>
    <r>
      <rPr>
        <b/>
        <sz val="9"/>
        <color rgb="FF00FF00"/>
        <rFont val="游ゴシック"/>
        <family val="3"/>
        <charset val="128"/>
      </rPr>
      <t>[OK]</t>
    </r>
    <r>
      <rPr>
        <sz val="9"/>
        <color theme="1"/>
        <rFont val="游ゴシック"/>
        <family val="3"/>
        <charset val="128"/>
      </rPr>
      <t xml:space="preserve"> か </t>
    </r>
    <r>
      <rPr>
        <b/>
        <sz val="9"/>
        <color rgb="FFFFC000"/>
        <rFont val="游ゴシック"/>
        <family val="3"/>
        <charset val="128"/>
      </rPr>
      <t>[ - ](対象外)</t>
    </r>
    <r>
      <rPr>
        <sz val="9"/>
        <color theme="1"/>
        <rFont val="游ゴシック"/>
        <family val="3"/>
        <charset val="128"/>
      </rPr>
      <t xml:space="preserve"> で </t>
    </r>
    <r>
      <rPr>
        <b/>
        <sz val="9"/>
        <color theme="1"/>
        <rFont val="游ゴシック"/>
        <family val="3"/>
        <charset val="128"/>
      </rPr>
      <t>適合</t>
    </r>
    <r>
      <rPr>
        <sz val="9"/>
        <color theme="1"/>
        <rFont val="游ゴシック"/>
        <family val="3"/>
        <charset val="128"/>
      </rPr>
      <t xml:space="preserve">
ひとつでも </t>
    </r>
    <r>
      <rPr>
        <b/>
        <sz val="9"/>
        <color rgb="FFFF0000"/>
        <rFont val="游ゴシック"/>
        <family val="3"/>
        <charset val="128"/>
      </rPr>
      <t>[NG]</t>
    </r>
    <r>
      <rPr>
        <sz val="9"/>
        <color theme="1"/>
        <rFont val="游ゴシック"/>
        <family val="3"/>
        <charset val="128"/>
      </rPr>
      <t xml:space="preserve"> があれば </t>
    </r>
    <r>
      <rPr>
        <b/>
        <sz val="9"/>
        <color theme="1"/>
        <rFont val="游ゴシック"/>
        <family val="3"/>
        <charset val="128"/>
      </rPr>
      <t>不適合</t>
    </r>
    <rPh sb="0" eb="1">
      <t>スベ</t>
    </rPh>
    <rPh sb="16" eb="19">
      <t>タイショウガイ</t>
    </rPh>
    <rPh sb="23" eb="25">
      <t>テキゴウ</t>
    </rPh>
    <rPh sb="42" eb="45">
      <t>フテキゴウ</t>
    </rPh>
    <phoneticPr fontId="2"/>
  </si>
  <si>
    <t>※ 浴室の断熱方法（</t>
    <rPh sb="2" eb="4">
      <t>ヨクシツ</t>
    </rPh>
    <rPh sb="5" eb="9">
      <t>ダンネツホウホウ</t>
    </rPh>
    <phoneticPr fontId="2"/>
  </si>
  <si>
    <t>１．チェックシートの適用条件と評価する基準の選択</t>
    <rPh sb="10" eb="14">
      <t>テキヨウジョウケン</t>
    </rPh>
    <rPh sb="15" eb="17">
      <t>ヒョウカ</t>
    </rPh>
    <rPh sb="19" eb="21">
      <t>キジュン</t>
    </rPh>
    <rPh sb="22" eb="24">
      <t>センタク</t>
    </rPh>
    <phoneticPr fontId="3"/>
  </si>
  <si>
    <t>２．断熱材の熱抵抗の基準</t>
    <rPh sb="2" eb="5">
      <t>ダンネツザイ</t>
    </rPh>
    <rPh sb="6" eb="7">
      <t>ネツ</t>
    </rPh>
    <rPh sb="7" eb="9">
      <t>テイコウ</t>
    </rPh>
    <rPh sb="10" eb="12">
      <t>キジュン</t>
    </rPh>
    <phoneticPr fontId="3"/>
  </si>
  <si>
    <t>３．開口部の断熱性等に関する基準</t>
    <rPh sb="2" eb="5">
      <t>カイコウブ</t>
    </rPh>
    <rPh sb="6" eb="8">
      <t>ダンネツ</t>
    </rPh>
    <rPh sb="8" eb="9">
      <t>セイ</t>
    </rPh>
    <rPh sb="9" eb="10">
      <t>トウ</t>
    </rPh>
    <rPh sb="11" eb="12">
      <t>カン</t>
    </rPh>
    <rPh sb="14" eb="16">
      <t>キジュン</t>
    </rPh>
    <phoneticPr fontId="3"/>
  </si>
  <si>
    <t>４．一次エネルギー消費量に関する基準</t>
    <rPh sb="2" eb="4">
      <t>イチジ</t>
    </rPh>
    <rPh sb="9" eb="12">
      <t>ショウヒリョウ</t>
    </rPh>
    <rPh sb="13" eb="14">
      <t>カン</t>
    </rPh>
    <rPh sb="16" eb="18">
      <t>キジュン</t>
    </rPh>
    <phoneticPr fontId="3"/>
  </si>
  <si>
    <t>※ 床面積に対する開口部面積の2%、4%緩和を利用する場合は該当箇所と面積を明示し、残りの開口部について入力してください。</t>
    <rPh sb="2" eb="5">
      <t>ユカメンセキ</t>
    </rPh>
    <rPh sb="6" eb="7">
      <t>タイ</t>
    </rPh>
    <rPh sb="9" eb="12">
      <t>カイコウブ</t>
    </rPh>
    <rPh sb="12" eb="14">
      <t>メンセキ</t>
    </rPh>
    <rPh sb="20" eb="22">
      <t>カンワ</t>
    </rPh>
    <rPh sb="23" eb="25">
      <t>リヨウ</t>
    </rPh>
    <rPh sb="27" eb="29">
      <t>バアイ</t>
    </rPh>
    <rPh sb="30" eb="34">
      <t>ガイトウカショ</t>
    </rPh>
    <rPh sb="42" eb="43">
      <t>ノコ</t>
    </rPh>
    <rPh sb="45" eb="48">
      <t>カイコウブ</t>
    </rPh>
    <rPh sb="52" eb="54">
      <t>ニュウリョク</t>
    </rPh>
    <phoneticPr fontId="2"/>
  </si>
  <si>
    <t xml:space="preserve"> 【（参考）断熱構造とする部分の対象外部位 】　※ 断熱材・開口部の基準の適用除外部位</t>
    <rPh sb="3" eb="5">
      <t>サンコウ</t>
    </rPh>
    <rPh sb="6" eb="10">
      <t>ダンネツコウゾウ</t>
    </rPh>
    <rPh sb="13" eb="15">
      <t>ブブン</t>
    </rPh>
    <rPh sb="16" eb="19">
      <t>タイショウガイ</t>
    </rPh>
    <rPh sb="19" eb="21">
      <t>ブイ</t>
    </rPh>
    <rPh sb="26" eb="29">
      <t>ダンネツザイ</t>
    </rPh>
    <rPh sb="30" eb="33">
      <t>カイコウブ</t>
    </rPh>
    <rPh sb="34" eb="36">
      <t>キジュン</t>
    </rPh>
    <rPh sb="37" eb="39">
      <t>テキヨウ</t>
    </rPh>
    <rPh sb="39" eb="41">
      <t>ジョガイ</t>
    </rPh>
    <rPh sb="41" eb="43">
      <t>ブイ</t>
    </rPh>
    <phoneticPr fontId="2"/>
  </si>
  <si>
    <t>　イ．居室に面する部位が断熱構造となっている物置、車庫又はこれらと同様の空間の居室に面する部位以外の部位
　ロ．外気に通じる床裏、小屋裏又は天井裏に接する外壁
　ハ．断熱構造となっている外壁から突き出した軒、袖壁又はベランダ
　二．玄関、勝手口その他これらに類する部分（玄関、勝手口に繋がる非居室の土間）における土間床部分（立ち上がり、水平部分）
　ホ．断熱措置がとられている浴室下部における土間床部分（立ち上がり、水平部分）
　ヘ．単位住戸の外皮が当該単位住戸と同様の熱的環境の空間に接している場合における当該外皮
　　　（併用住宅の境界部分、他、ただし共用部（共用廊下、ロビー、メールコーナー等）は空調されていること）
　その他、施工上やむを得ない部分（点検口600角程度、ｺﾝｾﾝﾄﾎﾞｯｸｽ、市販床下収納庫、ｴｱｺﾝ下地部分、設備配管貫通部、給気口等）</t>
    <rPh sb="335" eb="336">
      <t>カク</t>
    </rPh>
    <rPh sb="349" eb="351">
      <t>シハン</t>
    </rPh>
    <phoneticPr fontId="2"/>
  </si>
  <si>
    <r>
      <rPr>
        <b/>
        <sz val="9"/>
        <color theme="7" tint="0.39997558519241921"/>
        <rFont val="游ゴシック"/>
        <family val="3"/>
        <charset val="128"/>
      </rPr>
      <t>"黄色セル"</t>
    </r>
    <r>
      <rPr>
        <b/>
        <sz val="9"/>
        <color rgb="FFFFFF00"/>
        <rFont val="游ゴシック"/>
        <family val="3"/>
        <charset val="128"/>
      </rPr>
      <t xml:space="preserve"> </t>
    </r>
    <r>
      <rPr>
        <sz val="9"/>
        <color theme="1"/>
        <rFont val="游ゴシック"/>
        <family val="3"/>
        <charset val="128"/>
      </rPr>
      <t xml:space="preserve">に入力してください
</t>
    </r>
    <r>
      <rPr>
        <b/>
        <sz val="9"/>
        <color rgb="FFFFC000"/>
        <rFont val="游ゴシック"/>
        <family val="3"/>
        <charset val="128"/>
      </rPr>
      <t xml:space="preserve">"オレンジセル" </t>
    </r>
    <r>
      <rPr>
        <sz val="9"/>
        <color theme="1"/>
        <rFont val="游ゴシック"/>
        <family val="3"/>
        <charset val="128"/>
      </rPr>
      <t>は自動計算です</t>
    </r>
    <rPh sb="1" eb="3">
      <t>キイロ</t>
    </rPh>
    <rPh sb="8" eb="10">
      <t>ニュウリョク</t>
    </rPh>
    <rPh sb="27" eb="31">
      <t>ジドウケイサン</t>
    </rPh>
    <phoneticPr fontId="2"/>
  </si>
  <si>
    <t>各基準共通</t>
    <rPh sb="0" eb="1">
      <t>カク</t>
    </rPh>
    <rPh sb="1" eb="3">
      <t>キジュン</t>
    </rPh>
    <rPh sb="3" eb="5">
      <t>キョウツウ</t>
    </rPh>
    <phoneticPr fontId="3"/>
  </si>
  <si>
    <t>※ 床面積に対する外気床面積の5%緩和を利用する場合は該当箇所と面積、断熱仕様を明示してください。</t>
    <rPh sb="35" eb="39">
      <t>ダンネツシヨウ</t>
    </rPh>
    <phoneticPr fontId="2"/>
  </si>
  <si>
    <t>CO2冷媒電気ﾋｰﾄﾎﾟﾝﾌﾟ給湯機【ｴｺｷｭｰﾄ】</t>
    <rPh sb="3" eb="5">
      <t>レイバイ</t>
    </rPh>
    <rPh sb="5" eb="7">
      <t>デンキ</t>
    </rPh>
    <rPh sb="15" eb="17">
      <t>キュウトウ</t>
    </rPh>
    <rPh sb="17" eb="18">
      <t>キ</t>
    </rPh>
    <phoneticPr fontId="3"/>
  </si>
  <si>
    <t>ルームエアコンディショナ―【区分ろ】</t>
    <rPh sb="14" eb="16">
      <t>クブン</t>
    </rPh>
    <phoneticPr fontId="3"/>
  </si>
  <si>
    <t>ルームエアコンディショナ―【区分い】</t>
    <rPh sb="14" eb="16">
      <t>クブン</t>
    </rPh>
    <phoneticPr fontId="3"/>
  </si>
  <si>
    <t>熱抵抗値基準を選択</t>
    <rPh sb="0" eb="1">
      <t>ネツ</t>
    </rPh>
    <rPh sb="1" eb="2">
      <t>ダンネツ</t>
    </rPh>
    <rPh sb="4" eb="6">
      <t>キジュン</t>
    </rPh>
    <rPh sb="7" eb="9">
      <t>センタク</t>
    </rPh>
    <phoneticPr fontId="3"/>
  </si>
  <si>
    <t>一戸建ての住宅</t>
    <rPh sb="0" eb="3">
      <t>イッコダ</t>
    </rPh>
    <rPh sb="5" eb="7">
      <t>ジュウタク</t>
    </rPh>
    <phoneticPr fontId="3"/>
  </si>
  <si>
    <t>浴室下部が断熱措置されている</t>
    <rPh sb="0" eb="2">
      <t>ヨクシツ</t>
    </rPh>
    <rPh sb="2" eb="4">
      <t>カブ</t>
    </rPh>
    <rPh sb="5" eb="7">
      <t>ダンネツ</t>
    </rPh>
    <rPh sb="7" eb="9">
      <t>ソチ</t>
    </rPh>
    <phoneticPr fontId="2"/>
  </si>
  <si>
    <t>存在する部位
(存在部位にチェック)</t>
    <rPh sb="0" eb="2">
      <t>ソンザイ</t>
    </rPh>
    <rPh sb="4" eb="6">
      <t>ブイ</t>
    </rPh>
    <rPh sb="8" eb="10">
      <t>ソンザイ</t>
    </rPh>
    <rPh sb="10" eb="12">
      <t>ブイ</t>
    </rPh>
    <phoneticPr fontId="3"/>
  </si>
  <si>
    <t>存在する設備
(存在設備にチェック)</t>
    <rPh sb="0" eb="2">
      <t>ソンザイ</t>
    </rPh>
    <rPh sb="4" eb="6">
      <t>セツビ</t>
    </rPh>
    <rPh sb="8" eb="10">
      <t>ソンザイ</t>
    </rPh>
    <rPh sb="10" eb="12">
      <t>セツビ</t>
    </rPh>
    <phoneticPr fontId="3"/>
  </si>
  <si>
    <t>換気設備
(24h設備)</t>
    <rPh sb="0" eb="2">
      <t>カンキ</t>
    </rPh>
    <rPh sb="2" eb="4">
      <t>セツビ</t>
    </rPh>
    <rPh sb="9" eb="11">
      <t>セツビ</t>
    </rPh>
    <phoneticPr fontId="3"/>
  </si>
  <si>
    <t>浴室下部が断熱措置されていない ⇒ 基礎壁で評価　）</t>
    <rPh sb="0" eb="2">
      <t>ヨクシツ</t>
    </rPh>
    <rPh sb="2" eb="4">
      <t>カブ</t>
    </rPh>
    <rPh sb="5" eb="9">
      <t>ダンネツソチ</t>
    </rPh>
    <rPh sb="18" eb="21">
      <t>キソカベ</t>
    </rPh>
    <rPh sb="22" eb="24">
      <t>ヒョウカ</t>
    </rPh>
    <phoneticPr fontId="2"/>
  </si>
  <si>
    <r>
      <t xml:space="preserve">温水暖房用パネルラジエーター
</t>
    </r>
    <r>
      <rPr>
        <sz val="8"/>
        <color theme="1"/>
        <rFont val="游ゴシック"/>
        <family val="3"/>
        <charset val="128"/>
      </rPr>
      <t>(以下の熱源かつ配管に断熱被覆)</t>
    </r>
    <rPh sb="0" eb="2">
      <t>オンスイ</t>
    </rPh>
    <rPh sb="2" eb="5">
      <t>ダンボウヨウ</t>
    </rPh>
    <phoneticPr fontId="3"/>
  </si>
  <si>
    <r>
      <t xml:space="preserve">石油熱源機 </t>
    </r>
    <r>
      <rPr>
        <sz val="8"/>
        <color theme="1"/>
        <rFont val="游ゴシック"/>
        <family val="3"/>
        <charset val="128"/>
      </rPr>
      <t>(熱効率87.8%以上)</t>
    </r>
    <rPh sb="0" eb="2">
      <t>セキユ</t>
    </rPh>
    <rPh sb="2" eb="4">
      <t>ネツゲン</t>
    </rPh>
    <rPh sb="4" eb="5">
      <t>キ</t>
    </rPh>
    <rPh sb="7" eb="10">
      <t>ネツコウリツ</t>
    </rPh>
    <rPh sb="15" eb="17">
      <t>イジョウ</t>
    </rPh>
    <phoneticPr fontId="3"/>
  </si>
  <si>
    <r>
      <t xml:space="preserve">ガス熱源機 </t>
    </r>
    <r>
      <rPr>
        <sz val="8"/>
        <color theme="1"/>
        <rFont val="游ゴシック"/>
        <family val="3"/>
        <charset val="128"/>
      </rPr>
      <t>(熱効率82.5%以上)</t>
    </r>
    <rPh sb="2" eb="4">
      <t>ネツゲン</t>
    </rPh>
    <rPh sb="4" eb="5">
      <t>キ</t>
    </rPh>
    <rPh sb="7" eb="10">
      <t>ネツコウリツ</t>
    </rPh>
    <rPh sb="15" eb="17">
      <t>イジョウ</t>
    </rPh>
    <phoneticPr fontId="3"/>
  </si>
  <si>
    <r>
      <t xml:space="preserve">ダクト式セントラル空調
</t>
    </r>
    <r>
      <rPr>
        <sz val="8"/>
        <color theme="1"/>
        <rFont val="游ゴシック"/>
        <family val="3"/>
        <charset val="128"/>
      </rPr>
      <t>(ヒートポンプ熱源)</t>
    </r>
    <rPh sb="3" eb="4">
      <t>シキ</t>
    </rPh>
    <rPh sb="9" eb="11">
      <t>クウチョウ</t>
    </rPh>
    <phoneticPr fontId="3"/>
  </si>
  <si>
    <r>
      <t>暖房能力</t>
    </r>
    <r>
      <rPr>
        <sz val="8"/>
        <color theme="1"/>
        <rFont val="游ゴシック"/>
        <family val="3"/>
        <charset val="128"/>
      </rPr>
      <t>(kW)</t>
    </r>
    <rPh sb="0" eb="4">
      <t>ダンボウノウリョク</t>
    </rPh>
    <phoneticPr fontId="3"/>
  </si>
  <si>
    <r>
      <t>消費電力</t>
    </r>
    <r>
      <rPr>
        <sz val="8"/>
        <color theme="1"/>
        <rFont val="游ゴシック"/>
        <family val="3"/>
        <charset val="128"/>
      </rPr>
      <t>(W)</t>
    </r>
    <rPh sb="0" eb="4">
      <t>ショウヒデンリョク</t>
    </rPh>
    <phoneticPr fontId="3"/>
  </si>
  <si>
    <r>
      <t>比消費電力が0.3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17" eb="19">
      <t>イカ</t>
    </rPh>
    <phoneticPr fontId="3"/>
  </si>
  <si>
    <r>
      <t xml:space="preserve">ダクト式第一種換気設備
</t>
    </r>
    <r>
      <rPr>
        <sz val="8"/>
        <color theme="1"/>
        <rFont val="游ゴシック"/>
        <family val="3"/>
        <charset val="128"/>
      </rPr>
      <t>(内径75mm以上ダクト,直流電動機)</t>
    </r>
    <rPh sb="3" eb="4">
      <t>シキ</t>
    </rPh>
    <rPh sb="4" eb="7">
      <t>ダイイッシュ</t>
    </rPh>
    <rPh sb="7" eb="11">
      <t>カンキセツビ</t>
    </rPh>
    <phoneticPr fontId="3"/>
  </si>
  <si>
    <r>
      <t xml:space="preserve">ダクト式第二種、第三種換気設備
</t>
    </r>
    <r>
      <rPr>
        <sz val="8"/>
        <color theme="1"/>
        <rFont val="游ゴシック"/>
        <family val="3"/>
        <charset val="128"/>
      </rPr>
      <t>(内径75mm以上ダクト)</t>
    </r>
    <rPh sb="3" eb="4">
      <t>シキ</t>
    </rPh>
    <rPh sb="4" eb="5">
      <t>ダイ</t>
    </rPh>
    <rPh sb="5" eb="6">
      <t>ニ</t>
    </rPh>
    <rPh sb="6" eb="7">
      <t>シュ</t>
    </rPh>
    <rPh sb="8" eb="11">
      <t>ダイサンシュ</t>
    </rPh>
    <rPh sb="11" eb="15">
      <t>カンキセツビ</t>
    </rPh>
    <phoneticPr fontId="3"/>
  </si>
  <si>
    <r>
      <t>比消費電力÷有効換気量率が
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6" eb="12">
      <t>ユウコウカンキリョウリツ</t>
    </rPh>
    <phoneticPr fontId="3"/>
  </si>
  <si>
    <r>
      <t xml:space="preserve">石油給湯機【ｴｺﾌｨｰﾙ】
</t>
    </r>
    <r>
      <rPr>
        <sz val="8"/>
        <color theme="1"/>
        <rFont val="游ゴシック"/>
        <family val="3"/>
        <charset val="128"/>
      </rPr>
      <t>(JIS S 2075モード熱効率77.8%以上)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</si>
  <si>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2075モード熱効率78.2%以上)</t>
    </r>
    <rPh sb="2" eb="4">
      <t>キュウトウ</t>
    </rPh>
    <rPh sb="4" eb="5">
      <t>キ</t>
    </rPh>
    <phoneticPr fontId="3"/>
  </si>
  <si>
    <r>
      <t xml:space="preserve">ダクト式セントラル空調
</t>
    </r>
    <r>
      <rPr>
        <sz val="8"/>
        <color theme="1"/>
        <rFont val="游ゴシック"/>
        <family val="3"/>
        <charset val="128"/>
      </rPr>
      <t>(ヒートポンプ熱源,可変風量,外皮内ダクト)
(熱交換換気設備の設置)</t>
    </r>
    <rPh sb="3" eb="4">
      <t>シキ</t>
    </rPh>
    <rPh sb="9" eb="11">
      <t>クウチョウ</t>
    </rPh>
    <phoneticPr fontId="3"/>
  </si>
  <si>
    <r>
      <t xml:space="preserve">ダクト式セントラル空調
</t>
    </r>
    <r>
      <rPr>
        <sz val="8"/>
        <color theme="1"/>
        <rFont val="游ゴシック"/>
        <family val="3"/>
        <charset val="128"/>
      </rPr>
      <t>(ヒートポンプ熱源,可変風量,外皮内ダクト)</t>
    </r>
    <rPh sb="3" eb="4">
      <t>シキ</t>
    </rPh>
    <rPh sb="9" eb="11">
      <t>クウチョウ</t>
    </rPh>
    <phoneticPr fontId="3"/>
  </si>
  <si>
    <r>
      <t>冷房能力</t>
    </r>
    <r>
      <rPr>
        <sz val="8"/>
        <color theme="1"/>
        <rFont val="游ゴシック"/>
        <family val="3"/>
        <charset val="128"/>
      </rPr>
      <t>(kW)</t>
    </r>
    <rPh sb="0" eb="2">
      <t>レイボウ</t>
    </rPh>
    <rPh sb="2" eb="4">
      <t>ノウリョク</t>
    </rPh>
    <phoneticPr fontId="3"/>
  </si>
  <si>
    <r>
      <t xml:space="preserve">ダクト式第一種換気設備
</t>
    </r>
    <r>
      <rPr>
        <sz val="8"/>
        <color theme="1"/>
        <rFont val="游ゴシック"/>
        <family val="3"/>
        <charset val="128"/>
      </rPr>
      <t>(内径75mm以上ダクト,直流電動機)
(有効換気量率0.8以上)
(JIS B 8628温度交換効率70%以上)</t>
    </r>
    <rPh sb="3" eb="4">
      <t>シキ</t>
    </rPh>
    <rPh sb="4" eb="7">
      <t>ダイイッシュ</t>
    </rPh>
    <rPh sb="7" eb="11">
      <t>カンキセツビ</t>
    </rPh>
    <phoneticPr fontId="3"/>
  </si>
  <si>
    <r>
      <t xml:space="preserve">石油給湯機【ｴｺﾌｨｰﾙ】
</t>
    </r>
    <r>
      <rPr>
        <sz val="8"/>
        <color theme="1"/>
        <rFont val="游ゴシック"/>
        <family val="3"/>
        <charset val="128"/>
      </rPr>
      <t>(JIS S 2075モード熱効率84.9%以上)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</si>
  <si>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2075モード熱効率86.6%以上)</t>
    </r>
    <rPh sb="2" eb="4">
      <t>キュウトウ</t>
    </rPh>
    <rPh sb="4" eb="5">
      <t>キ</t>
    </rPh>
    <phoneticPr fontId="3"/>
  </si>
  <si>
    <r>
      <t xml:space="preserve">CO2冷媒電気ﾋｰﾄﾎﾟﾝﾌﾟ給湯機【ｴｺｷｭｰﾄ】
</t>
    </r>
    <r>
      <rPr>
        <sz val="8"/>
        <color theme="1"/>
        <rFont val="游ゴシック"/>
        <family val="3"/>
        <charset val="128"/>
      </rPr>
      <t>(JIS C 9220年間給湯保温効率3.3以上)</t>
    </r>
    <rPh sb="3" eb="5">
      <t>レイバイ</t>
    </rPh>
    <rPh sb="5" eb="7">
      <t>デンキ</t>
    </rPh>
    <rPh sb="15" eb="16">
      <t>キ</t>
    </rPh>
    <rPh sb="16" eb="17">
      <t>（</t>
    </rPh>
    <rPh sb="17" eb="23">
      <t>エコキュート</t>
    </rPh>
    <phoneticPr fontId="3"/>
  </si>
  <si>
    <t>省エネ仕様基準チェックシート　（外皮）</t>
    <rPh sb="0" eb="1">
      <t>ショウ</t>
    </rPh>
    <rPh sb="3" eb="7">
      <t>シヨウキジュン</t>
    </rPh>
    <rPh sb="16" eb="18">
      <t>ガイヒ</t>
    </rPh>
    <phoneticPr fontId="3"/>
  </si>
  <si>
    <t>省エネ仕様基準チェックシート　（一次エネ）</t>
    <rPh sb="0" eb="1">
      <t>ショウ</t>
    </rPh>
    <rPh sb="3" eb="7">
      <t>シヨウキジュン</t>
    </rPh>
    <rPh sb="16" eb="18">
      <t>イチジ</t>
    </rPh>
    <phoneticPr fontId="3"/>
  </si>
  <si>
    <t>住戸全体
冷房</t>
    <rPh sb="0" eb="2">
      <t>ジュウコ</t>
    </rPh>
    <rPh sb="2" eb="4">
      <t>ゼンタイ</t>
    </rPh>
    <rPh sb="5" eb="7">
      <t>レイボウ</t>
    </rPh>
    <phoneticPr fontId="3"/>
  </si>
  <si>
    <t>居室のみ
冷房</t>
    <rPh sb="0" eb="2">
      <t>キョシツ</t>
    </rPh>
    <rPh sb="5" eb="7">
      <t>レイボウ</t>
    </rPh>
    <phoneticPr fontId="3"/>
  </si>
  <si>
    <t>付属部材、軒・庇のある窓</t>
    <rPh sb="0" eb="4">
      <t>フゾクブザイ</t>
    </rPh>
    <rPh sb="5" eb="6">
      <t>ノキ</t>
    </rPh>
    <rPh sb="7" eb="8">
      <t>ヒサシ</t>
    </rPh>
    <phoneticPr fontId="2"/>
  </si>
  <si>
    <t>ドア</t>
    <phoneticPr fontId="2"/>
  </si>
  <si>
    <t>付属部材、軒・庇のない窓</t>
    <phoneticPr fontId="2"/>
  </si>
  <si>
    <t>存在する部位
(該当部位にチェック)
過半が透明 → 窓
過半が不透明 → ドア</t>
    <rPh sb="0" eb="2">
      <t>ソンザイ</t>
    </rPh>
    <rPh sb="4" eb="6">
      <t>ブイ</t>
    </rPh>
    <rPh sb="8" eb="10">
      <t>ガイトウ</t>
    </rPh>
    <rPh sb="10" eb="12">
      <t>ブイ</t>
    </rPh>
    <rPh sb="19" eb="21">
      <t>カハン</t>
    </rPh>
    <rPh sb="22" eb="24">
      <t>トウメイ</t>
    </rPh>
    <rPh sb="27" eb="28">
      <t>マド</t>
    </rPh>
    <rPh sb="29" eb="31">
      <t>カハン</t>
    </rPh>
    <rPh sb="32" eb="35">
      <t>フトウメイ</t>
    </rPh>
    <phoneticPr fontId="3"/>
  </si>
  <si>
    <t>※ 付属部材：紙障子、外付けブラインド
　 庇、軒　：オーバーハング型の日除けで、外壁からの出寸法がその下端から開口部下端までの高さの0.3倍以上のもの</t>
    <phoneticPr fontId="2"/>
  </si>
  <si>
    <r>
      <t>※ 日射熱取得率は各開口部がそれぞれ以下のいずれかの基準による。
　・開口部　：開口部の日射熱取得率</t>
    </r>
    <r>
      <rPr>
        <sz val="8"/>
        <color theme="1"/>
        <rFont val="游ゴシック"/>
        <family val="3"/>
        <charset val="128"/>
      </rPr>
      <t>（JIS A 2103による計算 又は JIS A 1493による測定）</t>
    </r>
    <r>
      <rPr>
        <sz val="9"/>
        <color theme="1"/>
        <rFont val="游ゴシック"/>
        <family val="3"/>
        <charset val="128"/>
      </rPr>
      <t xml:space="preserve">
　・ガラス　：ガラスの日射熱取得率</t>
    </r>
    <r>
      <rPr>
        <sz val="8"/>
        <color theme="1"/>
        <rFont val="游ゴシック"/>
        <family val="3"/>
        <charset val="128"/>
      </rPr>
      <t>（JIS R 3106による測定）</t>
    </r>
    <phoneticPr fontId="2"/>
  </si>
  <si>
    <t>※ 暖房 エアコン効率＝暖房能力÷(消費電力÷1000)、省エネ基準＝－0.321×暖房能力＋6.16、誘導基準＝－0.352×暖房能力＋6.51
※ 冷房 エアコン効率＝冷房能力÷(消費電力÷1000)、省エネ基準＝－0.504×冷房能力＋5.88、誘導基準＝－0.553×冷房能力＋6.34</t>
    <rPh sb="2" eb="4">
      <t>ダンボウ</t>
    </rPh>
    <rPh sb="9" eb="11">
      <t>コウリツ</t>
    </rPh>
    <rPh sb="12" eb="16">
      <t>ダンボウノウリョク</t>
    </rPh>
    <rPh sb="18" eb="22">
      <t>ショウヒデンリョク</t>
    </rPh>
    <rPh sb="29" eb="30">
      <t>ショウ</t>
    </rPh>
    <rPh sb="32" eb="34">
      <t>キジュン</t>
    </rPh>
    <rPh sb="42" eb="46">
      <t>ダンボウノウリョク</t>
    </rPh>
    <rPh sb="52" eb="56">
      <t>ユウドウキジュン</t>
    </rPh>
    <phoneticPr fontId="2"/>
  </si>
  <si>
    <t>※ 仕様が複数存在する場合は最も不利な条件のみ記載してください。
※ 入力した全ての仕様について、客観的判断が可能な図面記載又は資料の添付が必要です。
※ 結露基準の確認が必要な場合（評価方法基準の適用）は別途検討を行ってください。</t>
    <rPh sb="2" eb="4">
      <t>シヨウ</t>
    </rPh>
    <rPh sb="5" eb="7">
      <t>フクスウ</t>
    </rPh>
    <rPh sb="7" eb="9">
      <t>ソンザイ</t>
    </rPh>
    <rPh sb="11" eb="13">
      <t>バアイ</t>
    </rPh>
    <rPh sb="14" eb="15">
      <t>モット</t>
    </rPh>
    <rPh sb="16" eb="18">
      <t>フリ</t>
    </rPh>
    <rPh sb="19" eb="21">
      <t>ジョウケン</t>
    </rPh>
    <rPh sb="23" eb="25">
      <t>キサイ</t>
    </rPh>
    <rPh sb="39" eb="40">
      <t>スベ</t>
    </rPh>
    <rPh sb="49" eb="52">
      <t>キャッカンテキ</t>
    </rPh>
    <rPh sb="52" eb="54">
      <t>ハンダン</t>
    </rPh>
    <rPh sb="55" eb="57">
      <t>カノウ</t>
    </rPh>
    <rPh sb="62" eb="63">
      <t>マタ</t>
    </rPh>
    <rPh sb="92" eb="98">
      <t>ヒョウカホウホウキジュン</t>
    </rPh>
    <rPh sb="99" eb="101">
      <t>テキヨウ</t>
    </rPh>
    <phoneticPr fontId="3"/>
  </si>
  <si>
    <r>
      <rPr>
        <sz val="9"/>
        <color theme="1"/>
        <rFont val="游ゴシック"/>
        <family val="3"/>
        <charset val="128"/>
      </rPr>
      <t>　このシートは</t>
    </r>
    <r>
      <rPr>
        <b/>
        <sz val="9"/>
        <color theme="1"/>
        <rFont val="游ゴシック"/>
        <family val="3"/>
        <charset val="128"/>
      </rPr>
      <t>「</t>
    </r>
    <r>
      <rPr>
        <b/>
        <u/>
        <sz val="9"/>
        <color theme="1"/>
        <rFont val="游ゴシック"/>
        <family val="3"/>
        <charset val="128"/>
      </rPr>
      <t>住宅部分の外壁、窓等を通しての熱の損失の防止に関する基準及び一次エネルギー消費量に関する基準（H28国交省告示第266号（R4国交省告示第1105号改正））</t>
    </r>
    <r>
      <rPr>
        <b/>
        <sz val="9"/>
        <color theme="1"/>
        <rFont val="游ゴシック"/>
        <family val="3"/>
        <charset val="128"/>
      </rPr>
      <t>」</t>
    </r>
    <r>
      <rPr>
        <sz val="9"/>
        <color theme="1"/>
        <rFont val="游ゴシック"/>
        <family val="3"/>
        <charset val="128"/>
      </rPr>
      <t>及び</t>
    </r>
    <r>
      <rPr>
        <b/>
        <sz val="9"/>
        <color theme="1"/>
        <rFont val="游ゴシック"/>
        <family val="3"/>
        <charset val="128"/>
      </rPr>
      <t>「</t>
    </r>
    <r>
      <rPr>
        <b/>
        <u/>
        <sz val="9"/>
        <color theme="1"/>
        <rFont val="游ゴシック"/>
        <family val="3"/>
        <charset val="128"/>
      </rPr>
      <t>住宅部分の外壁、窓等を通しての熱の損失の防止に関する誘導基準及び一次エネルギー消費量に関する誘導基準（R4国交省告示第1106号）</t>
    </r>
    <r>
      <rPr>
        <b/>
        <sz val="9"/>
        <color theme="1"/>
        <rFont val="游ゴシック"/>
        <family val="3"/>
        <charset val="128"/>
      </rPr>
      <t>」</t>
    </r>
    <r>
      <rPr>
        <sz val="9"/>
        <color theme="1"/>
        <rFont val="游ゴシック"/>
        <family val="3"/>
        <charset val="128"/>
      </rPr>
      <t>に基づくものです。</t>
    </r>
    <r>
      <rPr>
        <sz val="9"/>
        <color rgb="FFFF0000"/>
        <rFont val="游ゴシック"/>
        <family val="3"/>
        <charset val="128"/>
      </rPr>
      <t>告示内容とシート適用条件を確認の上、利用者の責任において使用することができます。</t>
    </r>
    <rPh sb="8" eb="12">
      <t>ジュウタクブブン</t>
    </rPh>
    <rPh sb="13" eb="15">
      <t>ガイヘキ</t>
    </rPh>
    <rPh sb="16" eb="17">
      <t>マド</t>
    </rPh>
    <rPh sb="17" eb="18">
      <t>トウ</t>
    </rPh>
    <rPh sb="19" eb="20">
      <t>トオ</t>
    </rPh>
    <rPh sb="23" eb="24">
      <t>ネツ</t>
    </rPh>
    <rPh sb="25" eb="27">
      <t>ソンシツ</t>
    </rPh>
    <rPh sb="28" eb="30">
      <t>ボウシ</t>
    </rPh>
    <rPh sb="31" eb="32">
      <t>カン</t>
    </rPh>
    <rPh sb="34" eb="36">
      <t>キジュン</t>
    </rPh>
    <rPh sb="36" eb="37">
      <t>オヨ</t>
    </rPh>
    <rPh sb="38" eb="40">
      <t>イチジ</t>
    </rPh>
    <rPh sb="45" eb="48">
      <t>ショウヒリョウ</t>
    </rPh>
    <rPh sb="49" eb="50">
      <t>カン</t>
    </rPh>
    <rPh sb="52" eb="54">
      <t>キジュン</t>
    </rPh>
    <rPh sb="58" eb="61">
      <t>コッコウショウ</t>
    </rPh>
    <rPh sb="61" eb="63">
      <t>コクジ</t>
    </rPh>
    <rPh sb="63" eb="64">
      <t>ダイ</t>
    </rPh>
    <rPh sb="67" eb="68">
      <t>ゴウ</t>
    </rPh>
    <rPh sb="71" eb="74">
      <t>コッコウショウ</t>
    </rPh>
    <rPh sb="74" eb="76">
      <t>コクジ</t>
    </rPh>
    <rPh sb="76" eb="77">
      <t>ダイ</t>
    </rPh>
    <rPh sb="81" eb="82">
      <t>ゴウ</t>
    </rPh>
    <rPh sb="82" eb="84">
      <t>カイセイ</t>
    </rPh>
    <rPh sb="87" eb="88">
      <t>オヨ</t>
    </rPh>
    <rPh sb="116" eb="118">
      <t>ユウドウ</t>
    </rPh>
    <rPh sb="136" eb="138">
      <t>ユウドウ</t>
    </rPh>
    <rPh sb="157" eb="158">
      <t>モト</t>
    </rPh>
    <rPh sb="165" eb="167">
      <t>コクジ</t>
    </rPh>
    <rPh sb="167" eb="169">
      <t>ナイヨウ</t>
    </rPh>
    <rPh sb="178" eb="180">
      <t>カクニン</t>
    </rPh>
    <rPh sb="181" eb="182">
      <t>ウエ</t>
    </rPh>
    <rPh sb="183" eb="186">
      <t>リヨウシャ</t>
    </rPh>
    <rPh sb="187" eb="189">
      <t>セキニン</t>
    </rPh>
    <rPh sb="193" eb="195">
      <t>シヨウ</t>
    </rPh>
    <phoneticPr fontId="3"/>
  </si>
  <si>
    <r>
      <t>追加基準：以下の仕様を全て採用
① 給湯配管ﾍｯﾀﾞｰ方式</t>
    </r>
    <r>
      <rPr>
        <sz val="8"/>
        <color theme="1"/>
        <rFont val="游ゴシック"/>
        <family val="3"/>
        <charset val="128"/>
      </rPr>
      <t xml:space="preserve"> (分岐後配管径13A以下)</t>
    </r>
    <r>
      <rPr>
        <sz val="9"/>
        <color theme="1"/>
        <rFont val="游ゴシック"/>
        <family val="3"/>
        <charset val="128"/>
      </rPr>
      <t xml:space="preserve">
② 浴室ｼｬﾜｰ水栓</t>
    </r>
    <r>
      <rPr>
        <sz val="8"/>
        <color theme="1"/>
        <rFont val="游ゴシック"/>
        <family val="3"/>
        <charset val="128"/>
      </rPr>
      <t xml:space="preserve"> (手元止水A1かつ小流量吐水B1)</t>
    </r>
    <r>
      <rPr>
        <sz val="9"/>
        <color theme="1"/>
        <rFont val="游ゴシック"/>
        <family val="3"/>
        <charset val="128"/>
      </rPr>
      <t xml:space="preserve">
③ JIS A 5532 高断熱浴槽</t>
    </r>
    <rPh sb="0" eb="2">
      <t>ツイカ</t>
    </rPh>
    <rPh sb="2" eb="4">
      <t>キジュン</t>
    </rPh>
    <rPh sb="5" eb="7">
      <t>イカ</t>
    </rPh>
    <rPh sb="8" eb="10">
      <t>シヨウ</t>
    </rPh>
    <rPh sb="11" eb="12">
      <t>スベ</t>
    </rPh>
    <rPh sb="13" eb="15">
      <t>サイヨウ</t>
    </rPh>
    <rPh sb="34" eb="36">
      <t>ハイカン</t>
    </rPh>
    <rPh sb="53" eb="54">
      <t>　</t>
    </rPh>
    <phoneticPr fontId="3"/>
  </si>
  <si>
    <t>【区分ろ】の確認による</t>
    <rPh sb="6" eb="8">
      <t>カクニン</t>
    </rPh>
    <phoneticPr fontId="2"/>
  </si>
  <si>
    <t>【区分い】の確認による</t>
    <rPh sb="1" eb="3">
      <t>クブン</t>
    </rPh>
    <rPh sb="6" eb="8">
      <t>カクニン</t>
    </rPh>
    <phoneticPr fontId="2"/>
  </si>
  <si>
    <t>木造枠組壁工法</t>
    <rPh sb="0" eb="2">
      <t>モクゾウ</t>
    </rPh>
    <rPh sb="2" eb="4">
      <t>ワクグ</t>
    </rPh>
    <rPh sb="4" eb="5">
      <t>カベ</t>
    </rPh>
    <rPh sb="5" eb="7">
      <t>コウホウ</t>
    </rPh>
    <phoneticPr fontId="3"/>
  </si>
  <si>
    <t>ver.20250401-5</t>
    <phoneticPr fontId="3"/>
  </si>
  <si>
    <t>　入居者設置等の理由により引き渡し時点で設置のない設備については評価対象外です。（誘導基準の暖冷房設備を除く）
　告示（下表）に記載のない設備の設置が存在する場合は仕様基準は適用できず、標準計算を行う必要があります。（例：床暖房）</t>
    <rPh sb="1" eb="4">
      <t>ニュウキョシャ</t>
    </rPh>
    <rPh sb="4" eb="6">
      <t>セッチ</t>
    </rPh>
    <rPh sb="6" eb="7">
      <t>トウ</t>
    </rPh>
    <rPh sb="8" eb="10">
      <t>リユウ</t>
    </rPh>
    <rPh sb="13" eb="14">
      <t>ヒ</t>
    </rPh>
    <rPh sb="15" eb="16">
      <t>ワタ</t>
    </rPh>
    <rPh sb="17" eb="19">
      <t>ジテン</t>
    </rPh>
    <rPh sb="20" eb="22">
      <t>セッチ</t>
    </rPh>
    <rPh sb="25" eb="27">
      <t>セツビ</t>
    </rPh>
    <rPh sb="32" eb="34">
      <t>ヒョウカ</t>
    </rPh>
    <rPh sb="34" eb="37">
      <t>タイショウガイ</t>
    </rPh>
    <rPh sb="41" eb="45">
      <t>ユウドウキジュン</t>
    </rPh>
    <rPh sb="46" eb="51">
      <t>ダンレイボウセツビ</t>
    </rPh>
    <rPh sb="52" eb="53">
      <t>ノゾ</t>
    </rPh>
    <rPh sb="57" eb="59">
      <t>コクジ</t>
    </rPh>
    <rPh sb="60" eb="62">
      <t>カヒョウ</t>
    </rPh>
    <rPh sb="64" eb="66">
      <t>キサイ</t>
    </rPh>
    <rPh sb="69" eb="71">
      <t>セツビ</t>
    </rPh>
    <rPh sb="72" eb="74">
      <t>セッチ</t>
    </rPh>
    <rPh sb="75" eb="77">
      <t>ソンザイ</t>
    </rPh>
    <rPh sb="79" eb="81">
      <t>バアイ</t>
    </rPh>
    <rPh sb="82" eb="86">
      <t>シヨウキジュン</t>
    </rPh>
    <rPh sb="87" eb="89">
      <t>テキヨウ</t>
    </rPh>
    <rPh sb="93" eb="97">
      <t>ヒョウジュンケイサン</t>
    </rPh>
    <rPh sb="98" eb="99">
      <t>オコナ</t>
    </rPh>
    <rPh sb="100" eb="102">
      <t>ヒツヨウ</t>
    </rPh>
    <rPh sb="109" eb="110">
      <t>レイ</t>
    </rPh>
    <rPh sb="111" eb="114">
      <t>ユカダンボウ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</si>
</sst>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5" x14ac:knownFonts="1">
    <font>
      <sz val="11"/>
      <color theme="1"/>
      <name val="游ゴシック"/>
      <family val="2"/>
      <charset val="128"/>
      <scheme val="minor"/>
    </font>
    <font>
      <sz val="9"/>
      <color theme="1"/>
      <name val="游ゴシック"/>
      <family val="3"/>
      <charset val="128"/>
    </font>
    <font>
      <sz val="6"/>
      <name val="游ゴシック"/>
      <family val="2"/>
      <charset val="128"/>
      <scheme val="minor"/>
    </font>
    <font>
      <sz val="6"/>
      <name val="ＭＳ Ｐゴシック"/>
      <family val="3"/>
      <charset val="128"/>
    </font>
    <font>
      <b/>
      <sz val="11"/>
      <color theme="0"/>
      <name val="游ゴシック"/>
      <family val="3"/>
      <charset val="128"/>
    </font>
    <font>
      <b/>
      <sz val="9"/>
      <color theme="1"/>
      <name val="游ゴシック"/>
      <family val="3"/>
      <charset val="128"/>
    </font>
    <font>
      <sz val="8"/>
      <color theme="1"/>
      <name val="游ゴシック"/>
      <family val="3"/>
      <charset val="128"/>
    </font>
    <font>
      <b/>
      <sz val="9"/>
      <color rgb="FFFFC000"/>
      <name val="游ゴシック"/>
      <family val="3"/>
      <charset val="128"/>
    </font>
    <font>
      <b/>
      <sz val="9"/>
      <color rgb="FFFFFF00"/>
      <name val="游ゴシック"/>
      <family val="3"/>
      <charset val="128"/>
    </font>
    <font>
      <b/>
      <sz val="9"/>
      <color rgb="FF00FF00"/>
      <name val="游ゴシック"/>
      <family val="3"/>
      <charset val="128"/>
    </font>
    <font>
      <b/>
      <sz val="9"/>
      <color rgb="FFFF0000"/>
      <name val="游ゴシック"/>
      <family val="3"/>
      <charset val="128"/>
    </font>
    <font>
      <b/>
      <sz val="10"/>
      <color theme="1"/>
      <name val="游ゴシック"/>
      <family val="3"/>
      <charset val="128"/>
    </font>
    <font>
      <b/>
      <sz val="9"/>
      <color theme="7" tint="0.39997558519241921"/>
      <name val="游ゴシック"/>
      <family val="3"/>
      <charset val="128"/>
    </font>
    <font>
      <b/>
      <u/>
      <sz val="9"/>
      <color theme="1"/>
      <name val="游ゴシック"/>
      <family val="3"/>
      <charset val="128"/>
    </font>
    <font>
      <sz val="9"/>
      <color rgb="FFFF0000"/>
      <name val="游ゴシック"/>
      <family val="3"/>
      <charset val="128"/>
    </font>
  </fonts>
  <fills count="6">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FFFF00"/>
        <bgColor indexed="64"/>
      </patternFill>
    </fill>
    <fill>
      <patternFill patternType="solid">
        <fgColor rgb="FFFFC000"/>
        <bgColor indexed="64"/>
      </patternFill>
    </fill>
  </fills>
  <borders count="7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style="thin">
        <color indexed="64"/>
      </right>
      <top style="thin">
        <color indexed="64"/>
      </top>
      <bottom style="thin">
        <color indexed="64"/>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hair">
        <color indexed="64"/>
      </right>
      <top style="hair">
        <color indexed="64"/>
      </top>
      <bottom style="thin">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diagonalUp="1">
      <left style="thin">
        <color indexed="64"/>
      </left>
      <right/>
      <top style="hair">
        <color indexed="64"/>
      </top>
      <bottom style="thin">
        <color indexed="64"/>
      </bottom>
      <diagonal style="hair">
        <color indexed="64"/>
      </diagonal>
    </border>
    <border diagonalUp="1">
      <left/>
      <right/>
      <top style="hair">
        <color indexed="64"/>
      </top>
      <bottom style="thin">
        <color indexed="64"/>
      </bottom>
      <diagonal style="hair">
        <color indexed="64"/>
      </diagonal>
    </border>
    <border diagonalUp="1">
      <left/>
      <right style="thin">
        <color indexed="64"/>
      </right>
      <top style="hair">
        <color indexed="64"/>
      </top>
      <bottom style="thin">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right style="hair">
        <color indexed="64"/>
      </right>
      <top/>
      <bottom style="thin">
        <color indexed="64"/>
      </bottom>
      <diagonal/>
    </border>
  </borders>
  <cellStyleXfs count="1">
    <xf numFmtId="0" fontId="0" fillId="0" borderId="0">
      <alignment vertical="center"/>
    </xf>
  </cellStyleXfs>
  <cellXfs count="216">
    <xf numFmtId="0" fontId="0" fillId="0" borderId="0" xfId="0">
      <alignment vertical="center"/>
    </xf>
    <xf numFmtId="0" fontId="1" fillId="2" borderId="0" xfId="0" applyFont="1" applyFill="1">
      <alignment vertical="center"/>
    </xf>
    <xf numFmtId="0" fontId="1" fillId="2" borderId="0" xfId="0" applyFont="1" applyFill="1" applyAlignment="1">
      <alignment horizontal="right" vertical="center"/>
    </xf>
    <xf numFmtId="0" fontId="1" fillId="4" borderId="10" xfId="0" applyFont="1" applyFill="1" applyBorder="1" applyAlignment="1" applyProtection="1">
      <alignment horizontal="center" vertical="center"/>
      <protection locked="0"/>
    </xf>
    <xf numFmtId="0" fontId="1" fillId="4" borderId="13" xfId="0" applyFont="1" applyFill="1" applyBorder="1" applyAlignment="1" applyProtection="1">
      <alignment horizontal="center" vertical="center"/>
      <protection locked="0"/>
    </xf>
    <xf numFmtId="0" fontId="1" fillId="4" borderId="15" xfId="0" applyFont="1" applyFill="1" applyBorder="1" applyAlignment="1" applyProtection="1">
      <alignment horizontal="center" vertical="center"/>
      <protection locked="0"/>
    </xf>
    <xf numFmtId="0" fontId="1" fillId="4" borderId="18" xfId="0" applyFont="1" applyFill="1" applyBorder="1" applyAlignment="1" applyProtection="1">
      <alignment horizontal="center" vertical="center"/>
      <protection locked="0"/>
    </xf>
    <xf numFmtId="0" fontId="1" fillId="4" borderId="12" xfId="0" applyFont="1" applyFill="1" applyBorder="1" applyAlignment="1" applyProtection="1">
      <alignment horizontal="center" vertical="center"/>
      <protection locked="0"/>
    </xf>
    <xf numFmtId="0" fontId="1" fillId="4" borderId="19" xfId="0" applyFont="1" applyFill="1" applyBorder="1" applyAlignment="1" applyProtection="1">
      <alignment horizontal="center" vertical="center"/>
      <protection locked="0"/>
    </xf>
    <xf numFmtId="0" fontId="1" fillId="4" borderId="9"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4" borderId="0" xfId="0" applyFont="1" applyFill="1" applyAlignment="1" applyProtection="1">
      <alignment horizontal="center" vertical="top"/>
      <protection locked="0"/>
    </xf>
    <xf numFmtId="0" fontId="1" fillId="4" borderId="16" xfId="0" applyFont="1" applyFill="1" applyBorder="1" applyAlignment="1" applyProtection="1">
      <alignment horizontal="center" vertical="top"/>
      <protection locked="0"/>
    </xf>
    <xf numFmtId="0" fontId="1" fillId="4" borderId="3" xfId="0" applyFont="1" applyFill="1" applyBorder="1" applyAlignment="1" applyProtection="1">
      <alignment horizontal="center"/>
      <protection locked="0"/>
    </xf>
    <xf numFmtId="0" fontId="1" fillId="4" borderId="9" xfId="0" applyFont="1" applyFill="1" applyBorder="1" applyAlignment="1" applyProtection="1">
      <alignment horizontal="center" vertical="center"/>
      <protection locked="0"/>
    </xf>
    <xf numFmtId="0" fontId="1" fillId="4" borderId="2" xfId="0" applyFont="1" applyFill="1" applyBorder="1" applyAlignment="1" applyProtection="1">
      <alignment horizontal="center" vertical="top"/>
      <protection locked="0"/>
    </xf>
    <xf numFmtId="0" fontId="1" fillId="4" borderId="5"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0" xfId="0" applyFont="1" applyFill="1" applyAlignment="1">
      <alignment horizontal="left" vertical="top"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8" xfId="0" applyFont="1" applyFill="1" applyBorder="1" applyAlignment="1">
      <alignment horizontal="left" vertical="top" wrapText="1"/>
    </xf>
    <xf numFmtId="0" fontId="5" fillId="5" borderId="2"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6"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1" fillId="4" borderId="15" xfId="0" applyFont="1" applyFill="1" applyBorder="1" applyAlignment="1" applyProtection="1">
      <alignment horizontal="center" vertical="top"/>
      <protection locked="0"/>
    </xf>
    <xf numFmtId="0" fontId="1" fillId="4" borderId="22" xfId="0" applyFont="1" applyFill="1" applyBorder="1" applyAlignment="1" applyProtection="1">
      <alignment horizontal="center" vertical="top"/>
      <protection locked="0"/>
    </xf>
    <xf numFmtId="0" fontId="1" fillId="4" borderId="20" xfId="0" applyFont="1" applyFill="1" applyBorder="1" applyAlignment="1" applyProtection="1">
      <alignment horizontal="center" vertical="top"/>
      <protection locked="0"/>
    </xf>
    <xf numFmtId="0" fontId="1" fillId="2" borderId="42" xfId="0" applyFont="1" applyFill="1" applyBorder="1" applyAlignment="1">
      <alignment horizontal="left" vertical="top"/>
    </xf>
    <xf numFmtId="0" fontId="1" fillId="2" borderId="0" xfId="0" applyFont="1" applyFill="1" applyAlignment="1">
      <alignment horizontal="left" vertical="top"/>
    </xf>
    <xf numFmtId="0" fontId="1" fillId="2" borderId="6" xfId="0" applyFont="1" applyFill="1" applyBorder="1" applyAlignment="1">
      <alignment horizontal="left" vertical="top"/>
    </xf>
    <xf numFmtId="0" fontId="5" fillId="5" borderId="49" xfId="0" applyFont="1" applyFill="1" applyBorder="1" applyAlignment="1">
      <alignment horizontal="center" vertical="top"/>
    </xf>
    <xf numFmtId="0" fontId="5" fillId="5" borderId="13" xfId="0" applyFont="1" applyFill="1" applyBorder="1" applyAlignment="1">
      <alignment horizontal="center" vertical="top"/>
    </xf>
    <xf numFmtId="0" fontId="5" fillId="5" borderId="14" xfId="0" applyFont="1" applyFill="1" applyBorder="1" applyAlignment="1">
      <alignment horizontal="center" vertical="top"/>
    </xf>
    <xf numFmtId="0" fontId="1" fillId="5" borderId="26" xfId="0" applyFont="1" applyFill="1" applyBorder="1" applyAlignment="1">
      <alignment horizontal="center" vertical="top"/>
    </xf>
    <xf numFmtId="0" fontId="1" fillId="5" borderId="24" xfId="0" applyFont="1" applyFill="1" applyBorder="1" applyAlignment="1">
      <alignment horizontal="center" vertical="top"/>
    </xf>
    <xf numFmtId="0" fontId="1" fillId="2" borderId="1" xfId="0" applyFont="1" applyFill="1" applyBorder="1" applyAlignment="1">
      <alignment horizontal="right" vertical="top"/>
    </xf>
    <xf numFmtId="0" fontId="1" fillId="4" borderId="0" xfId="0" applyFont="1" applyFill="1" applyAlignment="1" applyProtection="1">
      <alignment horizontal="center" vertical="top"/>
      <protection locked="0"/>
    </xf>
    <xf numFmtId="0" fontId="1" fillId="4" borderId="1" xfId="0" applyFont="1" applyFill="1" applyBorder="1" applyAlignment="1" applyProtection="1">
      <alignment horizontal="center" vertical="top"/>
      <protection locked="0"/>
    </xf>
    <xf numFmtId="177" fontId="1" fillId="2" borderId="21" xfId="0" applyNumberFormat="1" applyFont="1" applyFill="1" applyBorder="1" applyAlignment="1">
      <alignment horizontal="center" vertical="center"/>
    </xf>
    <xf numFmtId="177" fontId="1" fillId="2" borderId="22" xfId="0" applyNumberFormat="1" applyFont="1" applyFill="1" applyBorder="1" applyAlignment="1">
      <alignment horizontal="center" vertical="center"/>
    </xf>
    <xf numFmtId="0" fontId="1" fillId="2" borderId="13" xfId="0" applyFont="1" applyFill="1" applyBorder="1" applyAlignment="1">
      <alignment horizontal="left" vertical="center"/>
    </xf>
    <xf numFmtId="0" fontId="1" fillId="2" borderId="10" xfId="0" applyFont="1" applyFill="1" applyBorder="1" applyAlignment="1">
      <alignment horizontal="left" vertical="center"/>
    </xf>
    <xf numFmtId="0" fontId="1" fillId="2" borderId="37" xfId="0" applyFont="1" applyFill="1" applyBorder="1" applyAlignment="1">
      <alignment horizontal="left" vertical="center"/>
    </xf>
    <xf numFmtId="177" fontId="1" fillId="2" borderId="25" xfId="0" applyNumberFormat="1" applyFont="1" applyFill="1" applyBorder="1" applyAlignment="1">
      <alignment horizontal="center" vertical="center"/>
    </xf>
    <xf numFmtId="177" fontId="1" fillId="2" borderId="26" xfId="0" applyNumberFormat="1" applyFont="1" applyFill="1" applyBorder="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3" xfId="0" applyFont="1" applyFill="1" applyBorder="1" applyAlignment="1">
      <alignment horizontal="center" vertical="center"/>
    </xf>
    <xf numFmtId="0" fontId="1" fillId="4" borderId="20" xfId="0" applyFont="1" applyFill="1" applyBorder="1" applyAlignment="1" applyProtection="1">
      <alignment horizontal="left" vertical="center" shrinkToFit="1"/>
      <protection locked="0"/>
    </xf>
    <xf numFmtId="0" fontId="1" fillId="4" borderId="21" xfId="0" applyFont="1" applyFill="1" applyBorder="1" applyAlignment="1" applyProtection="1">
      <alignment horizontal="left" vertical="center" shrinkToFit="1"/>
      <protection locked="0"/>
    </xf>
    <xf numFmtId="0" fontId="1" fillId="4" borderId="21" xfId="0" applyFont="1" applyFill="1" applyBorder="1" applyAlignment="1" applyProtection="1">
      <alignment horizontal="center" vertical="center"/>
      <protection locked="0"/>
    </xf>
    <xf numFmtId="176" fontId="1" fillId="5" borderId="21" xfId="0" applyNumberFormat="1" applyFont="1" applyFill="1" applyBorder="1" applyAlignment="1">
      <alignment horizontal="center" vertical="center"/>
    </xf>
    <xf numFmtId="176" fontId="1" fillId="5" borderId="22" xfId="0" applyNumberFormat="1" applyFont="1" applyFill="1" applyBorder="1" applyAlignment="1">
      <alignment horizontal="center" vertical="center"/>
    </xf>
    <xf numFmtId="177" fontId="1" fillId="2" borderId="20" xfId="0" applyNumberFormat="1" applyFont="1" applyFill="1" applyBorder="1" applyAlignment="1">
      <alignment horizontal="center" vertical="center"/>
    </xf>
    <xf numFmtId="0" fontId="1" fillId="4" borderId="24" xfId="0" applyFont="1" applyFill="1" applyBorder="1" applyAlignment="1" applyProtection="1">
      <alignment horizontal="left" vertical="center" shrinkToFit="1"/>
      <protection locked="0"/>
    </xf>
    <xf numFmtId="0" fontId="1" fillId="4" borderId="25" xfId="0" applyFont="1" applyFill="1" applyBorder="1" applyAlignment="1" applyProtection="1">
      <alignment horizontal="left" vertical="center" shrinkToFit="1"/>
      <protection locked="0"/>
    </xf>
    <xf numFmtId="0" fontId="1" fillId="4" borderId="25" xfId="0" applyFont="1" applyFill="1" applyBorder="1" applyAlignment="1" applyProtection="1">
      <alignment horizontal="center" vertical="center"/>
      <protection locked="0"/>
    </xf>
    <xf numFmtId="176" fontId="1" fillId="5" borderId="25" xfId="0" applyNumberFormat="1" applyFont="1" applyFill="1" applyBorder="1" applyAlignment="1">
      <alignment horizontal="center" vertical="center"/>
    </xf>
    <xf numFmtId="176" fontId="1" fillId="5" borderId="26" xfId="0" applyNumberFormat="1" applyFont="1" applyFill="1" applyBorder="1" applyAlignment="1">
      <alignment horizontal="center" vertical="center"/>
    </xf>
    <xf numFmtId="177" fontId="1" fillId="2" borderId="24" xfId="0" applyNumberFormat="1" applyFont="1" applyFill="1" applyBorder="1" applyAlignment="1">
      <alignment horizontal="center" vertical="center"/>
    </xf>
    <xf numFmtId="0" fontId="1" fillId="4" borderId="28" xfId="0" applyFont="1" applyFill="1" applyBorder="1" applyAlignment="1" applyProtection="1">
      <alignment horizontal="center" vertical="center"/>
      <protection locked="0"/>
    </xf>
    <xf numFmtId="0" fontId="1" fillId="2" borderId="19" xfId="0" applyFont="1" applyFill="1" applyBorder="1" applyAlignment="1">
      <alignment horizontal="left" vertical="center"/>
    </xf>
    <xf numFmtId="0" fontId="1" fillId="2" borderId="31"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2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xf>
    <xf numFmtId="0" fontId="6" fillId="2" borderId="20" xfId="0" applyFont="1" applyFill="1" applyBorder="1" applyAlignment="1">
      <alignment horizontal="center" vertical="center" wrapText="1"/>
    </xf>
    <xf numFmtId="0" fontId="6" fillId="2" borderId="24" xfId="0" applyFont="1" applyFill="1" applyBorder="1" applyAlignment="1">
      <alignment horizontal="center" vertical="center"/>
    </xf>
    <xf numFmtId="0" fontId="1" fillId="4" borderId="35" xfId="0" applyFont="1" applyFill="1" applyBorder="1" applyAlignment="1" applyProtection="1">
      <alignment horizontal="center" vertical="center"/>
      <protection locked="0"/>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6" xfId="0" applyFont="1" applyFill="1" applyBorder="1" applyAlignment="1">
      <alignment horizontal="center" vertical="center"/>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6" xfId="0" applyFont="1" applyFill="1" applyBorder="1" applyAlignment="1">
      <alignment horizontal="center" vertical="center"/>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1" fillId="4" borderId="36"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top"/>
      <protection locked="0"/>
    </xf>
    <xf numFmtId="0" fontId="11" fillId="2" borderId="0" xfId="0" applyFont="1" applyFill="1" applyAlignment="1">
      <alignment horizontal="left" vertical="center"/>
    </xf>
    <xf numFmtId="0" fontId="1" fillId="2" borderId="3" xfId="0" applyFont="1" applyFill="1" applyBorder="1" applyAlignment="1">
      <alignment horizontal="left" vertical="top"/>
    </xf>
    <xf numFmtId="0" fontId="1" fillId="2" borderId="4" xfId="0" applyFont="1" applyFill="1" applyBorder="1" applyAlignment="1">
      <alignment horizontal="left" vertical="top"/>
    </xf>
    <xf numFmtId="0" fontId="1" fillId="2" borderId="1" xfId="0" applyFont="1" applyFill="1" applyBorder="1" applyAlignment="1">
      <alignment horizontal="left" vertical="top"/>
    </xf>
    <xf numFmtId="0" fontId="1" fillId="2" borderId="8" xfId="0" applyFont="1" applyFill="1" applyBorder="1" applyAlignment="1">
      <alignment horizontal="left" vertical="top"/>
    </xf>
    <xf numFmtId="0" fontId="1" fillId="2" borderId="61" xfId="0" applyFont="1" applyFill="1" applyBorder="1" applyAlignment="1">
      <alignment horizontal="left"/>
    </xf>
    <xf numFmtId="0" fontId="1" fillId="2" borderId="62" xfId="0" applyFont="1" applyFill="1" applyBorder="1" applyAlignment="1">
      <alignment horizontal="left"/>
    </xf>
    <xf numFmtId="0" fontId="1" fillId="2" borderId="63" xfId="0" applyFont="1" applyFill="1" applyBorder="1" applyAlignment="1">
      <alignment horizontal="left"/>
    </xf>
    <xf numFmtId="0" fontId="1" fillId="2" borderId="64" xfId="0" applyFont="1" applyFill="1" applyBorder="1" applyAlignment="1">
      <alignment horizontal="left"/>
    </xf>
    <xf numFmtId="0" fontId="1" fillId="2" borderId="65" xfId="0" applyFont="1" applyFill="1" applyBorder="1" applyAlignment="1">
      <alignment horizontal="left"/>
    </xf>
    <xf numFmtId="0" fontId="1" fillId="2" borderId="66" xfId="0" applyFont="1" applyFill="1" applyBorder="1" applyAlignment="1">
      <alignment horizontal="left"/>
    </xf>
    <xf numFmtId="0" fontId="1" fillId="2" borderId="67" xfId="0" applyFont="1" applyFill="1" applyBorder="1" applyAlignment="1">
      <alignment horizontal="left"/>
    </xf>
    <xf numFmtId="0" fontId="1" fillId="2" borderId="68" xfId="0" applyFont="1" applyFill="1" applyBorder="1" applyAlignment="1">
      <alignment horizontal="left"/>
    </xf>
    <xf numFmtId="0" fontId="1" fillId="2" borderId="69" xfId="0" applyFont="1" applyFill="1" applyBorder="1" applyAlignment="1">
      <alignment horizontal="left"/>
    </xf>
    <xf numFmtId="0" fontId="1" fillId="4" borderId="46" xfId="0" applyFont="1" applyFill="1" applyBorder="1" applyAlignment="1" applyProtection="1">
      <alignment horizontal="center" vertical="top"/>
      <protection locked="0"/>
    </xf>
    <xf numFmtId="0" fontId="1" fillId="2" borderId="16" xfId="0" applyFont="1" applyFill="1" applyBorder="1" applyAlignment="1">
      <alignment horizontal="left" vertical="top"/>
    </xf>
    <xf numFmtId="0" fontId="1" fillId="2" borderId="17" xfId="0" applyFont="1" applyFill="1" applyBorder="1" applyAlignment="1">
      <alignment horizontal="left" vertical="top"/>
    </xf>
    <xf numFmtId="0" fontId="1" fillId="2" borderId="16" xfId="0" applyFont="1" applyFill="1" applyBorder="1" applyAlignment="1">
      <alignment horizontal="left" vertical="top" wrapText="1"/>
    </xf>
    <xf numFmtId="0" fontId="1" fillId="2" borderId="17" xfId="0" applyFont="1" applyFill="1" applyBorder="1" applyAlignment="1">
      <alignment horizontal="left" vertical="top" wrapText="1"/>
    </xf>
    <xf numFmtId="0" fontId="1" fillId="2" borderId="10" xfId="0" applyFont="1" applyFill="1" applyBorder="1" applyAlignment="1">
      <alignment horizontal="left" vertical="top"/>
    </xf>
    <xf numFmtId="0" fontId="1" fillId="2" borderId="11" xfId="0" applyFont="1" applyFill="1" applyBorder="1" applyAlignment="1">
      <alignment horizontal="left" vertical="top"/>
    </xf>
    <xf numFmtId="0" fontId="5" fillId="5" borderId="26" xfId="0" applyFont="1" applyFill="1" applyBorder="1" applyAlignment="1">
      <alignment horizontal="center" vertical="top"/>
    </xf>
    <xf numFmtId="0" fontId="5" fillId="5" borderId="30" xfId="0" applyFont="1" applyFill="1" applyBorder="1" applyAlignment="1">
      <alignment horizontal="center" vertical="top"/>
    </xf>
    <xf numFmtId="0" fontId="1" fillId="2" borderId="43" xfId="0" applyFont="1" applyFill="1" applyBorder="1" applyAlignment="1">
      <alignment horizontal="left" vertical="top"/>
    </xf>
    <xf numFmtId="0" fontId="1" fillId="2" borderId="70" xfId="0" applyFont="1" applyFill="1" applyBorder="1" applyAlignment="1">
      <alignment horizontal="right" vertical="top"/>
    </xf>
    <xf numFmtId="0" fontId="6" fillId="2" borderId="24"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6" xfId="0" applyFont="1" applyFill="1" applyBorder="1" applyAlignment="1">
      <alignment horizontal="center" vertical="center" wrapText="1"/>
    </xf>
    <xf numFmtId="176" fontId="1" fillId="5" borderId="40" xfId="0" applyNumberFormat="1" applyFont="1" applyFill="1" applyBorder="1" applyAlignment="1">
      <alignment horizontal="center" vertical="center"/>
    </xf>
    <xf numFmtId="176" fontId="1" fillId="5" borderId="19" xfId="0" applyNumberFormat="1" applyFont="1" applyFill="1" applyBorder="1" applyAlignment="1">
      <alignment horizontal="center" vertical="center"/>
    </xf>
    <xf numFmtId="176" fontId="1" fillId="5" borderId="23" xfId="0" applyNumberFormat="1" applyFont="1" applyFill="1" applyBorder="1" applyAlignment="1">
      <alignment horizontal="center" vertical="center"/>
    </xf>
    <xf numFmtId="0" fontId="1" fillId="2" borderId="3" xfId="0" applyFont="1" applyFill="1" applyBorder="1" applyAlignment="1">
      <alignment horizontal="left"/>
    </xf>
    <xf numFmtId="0" fontId="5" fillId="5" borderId="49" xfId="0" applyFont="1" applyFill="1" applyBorder="1" applyAlignment="1">
      <alignment horizontal="center" vertical="center"/>
    </xf>
    <xf numFmtId="176" fontId="1" fillId="5" borderId="28" xfId="0" applyNumberFormat="1" applyFont="1" applyFill="1" applyBorder="1" applyAlignment="1">
      <alignment horizontal="center" vertical="center"/>
    </xf>
    <xf numFmtId="176" fontId="1" fillId="5" borderId="29" xfId="0" applyNumberFormat="1" applyFont="1" applyFill="1" applyBorder="1" applyAlignment="1">
      <alignment horizontal="center" vertical="center"/>
    </xf>
    <xf numFmtId="177" fontId="1" fillId="2" borderId="27" xfId="0" applyNumberFormat="1" applyFont="1" applyFill="1" applyBorder="1" applyAlignment="1">
      <alignment horizontal="center" vertical="center"/>
    </xf>
    <xf numFmtId="177" fontId="1" fillId="2" borderId="28" xfId="0" applyNumberFormat="1" applyFont="1" applyFill="1" applyBorder="1" applyAlignment="1">
      <alignment horizontal="center" vertical="center"/>
    </xf>
    <xf numFmtId="177" fontId="1" fillId="2" borderId="29" xfId="0" applyNumberFormat="1" applyFont="1" applyFill="1" applyBorder="1" applyAlignment="1">
      <alignment horizontal="center" vertical="center"/>
    </xf>
    <xf numFmtId="0" fontId="5" fillId="5" borderId="16" xfId="0" applyFont="1" applyFill="1" applyBorder="1" applyAlignment="1">
      <alignment horizontal="center" vertical="center"/>
    </xf>
    <xf numFmtId="0" fontId="5" fillId="5" borderId="17" xfId="0" applyFont="1" applyFill="1" applyBorder="1" applyAlignment="1">
      <alignment horizontal="center" vertical="center"/>
    </xf>
    <xf numFmtId="0" fontId="4" fillId="3" borderId="0" xfId="0" applyFont="1" applyFill="1" applyAlignment="1">
      <alignment horizontal="center" vertical="center"/>
    </xf>
    <xf numFmtId="0" fontId="11" fillId="2" borderId="1" xfId="0" applyFont="1" applyFill="1" applyBorder="1" applyAlignment="1">
      <alignment horizontal="lef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5" fillId="2" borderId="0" xfId="0" applyFont="1" applyFill="1" applyAlignment="1">
      <alignment horizontal="left" vertical="top"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6" fillId="2" borderId="16" xfId="0" applyFont="1" applyFill="1" applyBorder="1" applyAlignment="1">
      <alignment horizontal="left" vertical="center"/>
    </xf>
    <xf numFmtId="0" fontId="6" fillId="2" borderId="17" xfId="0" applyFont="1" applyFill="1" applyBorder="1" applyAlignment="1">
      <alignment horizontal="left" vertical="center"/>
    </xf>
    <xf numFmtId="0" fontId="5" fillId="5" borderId="2"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1" fillId="2" borderId="9" xfId="0" applyFont="1" applyFill="1" applyBorder="1" applyAlignment="1">
      <alignment horizontal="left" vertical="center"/>
    </xf>
    <xf numFmtId="0" fontId="1" fillId="2" borderId="12" xfId="0" applyFont="1" applyFill="1" applyBorder="1" applyAlignment="1">
      <alignment horizontal="left" vertical="center"/>
    </xf>
    <xf numFmtId="0" fontId="1" fillId="2" borderId="38" xfId="0" applyFont="1" applyFill="1" applyBorder="1" applyAlignment="1">
      <alignment horizontal="left" vertical="center"/>
    </xf>
    <xf numFmtId="0" fontId="5" fillId="5" borderId="3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47"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13" xfId="0" applyFont="1" applyFill="1" applyBorder="1" applyAlignment="1">
      <alignment horizontal="left" vertical="top"/>
    </xf>
    <xf numFmtId="0" fontId="1" fillId="2" borderId="14" xfId="0" applyFont="1" applyFill="1" applyBorder="1" applyAlignment="1">
      <alignment horizontal="left" vertical="top"/>
    </xf>
    <xf numFmtId="0" fontId="1" fillId="4" borderId="34" xfId="0" applyFont="1" applyFill="1" applyBorder="1" applyAlignment="1" applyProtection="1">
      <alignment horizontal="center" vertical="center"/>
      <protection locked="0"/>
    </xf>
    <xf numFmtId="0" fontId="1" fillId="4" borderId="24" xfId="0" applyFont="1" applyFill="1" applyBorder="1" applyAlignment="1" applyProtection="1">
      <alignment horizontal="center" vertical="center"/>
      <protection locked="0"/>
    </xf>
    <xf numFmtId="0" fontId="1" fillId="2" borderId="54" xfId="0" applyFont="1" applyFill="1" applyBorder="1" applyAlignment="1">
      <alignment horizontal="center" vertical="center"/>
    </xf>
    <xf numFmtId="0" fontId="1" fillId="2" borderId="53" xfId="0" applyFont="1" applyFill="1" applyBorder="1" applyAlignment="1">
      <alignment horizontal="center" vertical="center"/>
    </xf>
    <xf numFmtId="0" fontId="1" fillId="2" borderId="52" xfId="0" applyFont="1" applyFill="1" applyBorder="1" applyAlignment="1">
      <alignment horizontal="center" vertical="center" wrapText="1"/>
    </xf>
    <xf numFmtId="0" fontId="1" fillId="2" borderId="16" xfId="0" applyFont="1" applyFill="1" applyBorder="1" applyAlignment="1">
      <alignment horizontal="left" vertical="center"/>
    </xf>
    <xf numFmtId="0" fontId="1" fillId="4" borderId="27" xfId="0" applyFont="1" applyFill="1" applyBorder="1" applyAlignment="1" applyProtection="1">
      <alignment horizontal="left" vertical="center" shrinkToFit="1"/>
      <protection locked="0"/>
    </xf>
    <xf numFmtId="0" fontId="1" fillId="4" borderId="28" xfId="0" applyFont="1" applyFill="1" applyBorder="1" applyAlignment="1" applyProtection="1">
      <alignment horizontal="left" vertical="center" shrinkToFit="1"/>
      <protection locked="0"/>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47" xfId="0" applyFont="1" applyFill="1" applyBorder="1" applyAlignment="1">
      <alignment horizontal="left" vertical="top"/>
    </xf>
    <xf numFmtId="0" fontId="1" fillId="2" borderId="0" xfId="0" applyFont="1" applyFill="1" applyAlignment="1">
      <alignment horizontal="center" vertical="top"/>
    </xf>
    <xf numFmtId="0" fontId="1" fillId="2" borderId="43" xfId="0" applyFont="1" applyFill="1" applyBorder="1" applyAlignment="1">
      <alignment horizontal="center" vertical="top"/>
    </xf>
    <xf numFmtId="0" fontId="1" fillId="2" borderId="55" xfId="0" applyFont="1" applyFill="1" applyBorder="1" applyAlignment="1">
      <alignment horizontal="center" vertical="center"/>
    </xf>
    <xf numFmtId="0" fontId="1" fillId="2" borderId="56" xfId="0" applyFont="1" applyFill="1" applyBorder="1" applyAlignment="1">
      <alignment horizontal="center" vertical="center"/>
    </xf>
    <xf numFmtId="0" fontId="1" fillId="2" borderId="57" xfId="0" applyFont="1" applyFill="1" applyBorder="1" applyAlignment="1">
      <alignment horizontal="center" vertical="center"/>
    </xf>
    <xf numFmtId="0" fontId="1" fillId="2" borderId="58" xfId="0" applyFont="1" applyFill="1" applyBorder="1" applyAlignment="1">
      <alignment horizontal="center" vertical="center"/>
    </xf>
    <xf numFmtId="0" fontId="1" fillId="2" borderId="59" xfId="0" applyFont="1" applyFill="1" applyBorder="1" applyAlignment="1">
      <alignment horizontal="center" vertical="center"/>
    </xf>
    <xf numFmtId="0" fontId="1" fillId="2" borderId="60" xfId="0" applyFont="1" applyFill="1" applyBorder="1" applyAlignment="1">
      <alignment horizontal="center" vertical="center"/>
    </xf>
    <xf numFmtId="0" fontId="1" fillId="2" borderId="11" xfId="0" applyFont="1" applyFill="1" applyBorder="1" applyAlignment="1">
      <alignment horizontal="left" vertical="center"/>
    </xf>
    <xf numFmtId="0" fontId="1" fillId="2" borderId="23" xfId="0" applyFont="1" applyFill="1" applyBorder="1" applyAlignment="1">
      <alignment horizontal="left" vertical="center"/>
    </xf>
    <xf numFmtId="0" fontId="1" fillId="2" borderId="14" xfId="0" applyFont="1" applyFill="1" applyBorder="1" applyAlignment="1">
      <alignment horizontal="left" vertical="center"/>
    </xf>
    <xf numFmtId="0" fontId="1" fillId="4" borderId="20" xfId="0" applyFont="1" applyFill="1" applyBorder="1" applyAlignment="1" applyProtection="1">
      <alignment horizontal="center" vertical="center"/>
      <protection locked="0"/>
    </xf>
    <xf numFmtId="0" fontId="1" fillId="4" borderId="22" xfId="0" applyFont="1" applyFill="1" applyBorder="1" applyAlignment="1" applyProtection="1">
      <alignment horizontal="center" vertical="center"/>
      <protection locked="0"/>
    </xf>
    <xf numFmtId="0" fontId="1" fillId="2" borderId="22" xfId="0" applyFont="1" applyFill="1" applyBorder="1" applyAlignment="1">
      <alignment horizontal="center" vertical="center"/>
    </xf>
    <xf numFmtId="0" fontId="1" fillId="2" borderId="50" xfId="0" applyFont="1" applyFill="1" applyBorder="1" applyAlignment="1">
      <alignment horizontal="left" vertical="center" wrapText="1"/>
    </xf>
    <xf numFmtId="0" fontId="1" fillId="2" borderId="47" xfId="0" applyFont="1" applyFill="1" applyBorder="1" applyAlignment="1">
      <alignment horizontal="left" vertical="center" wrapText="1"/>
    </xf>
    <xf numFmtId="0" fontId="1" fillId="2" borderId="51"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0" xfId="0" applyFont="1" applyFill="1" applyAlignment="1">
      <alignment horizontal="left" vertical="center" wrapText="1"/>
    </xf>
    <xf numFmtId="0" fontId="1" fillId="2" borderId="43"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1" fillId="2" borderId="45" xfId="0" applyFont="1" applyFill="1" applyBorder="1" applyAlignment="1">
      <alignment horizontal="left" vertical="center" wrapText="1"/>
    </xf>
    <xf numFmtId="0" fontId="1" fillId="2" borderId="40" xfId="0" applyFont="1" applyFill="1" applyBorder="1" applyAlignment="1">
      <alignment horizontal="left" vertical="center"/>
    </xf>
    <xf numFmtId="0" fontId="1" fillId="2" borderId="41" xfId="0" applyFont="1" applyFill="1" applyBorder="1" applyAlignment="1">
      <alignment horizontal="left" vertical="center"/>
    </xf>
    <xf numFmtId="0" fontId="1" fillId="2" borderId="10" xfId="0" applyFont="1" applyFill="1" applyBorder="1" applyAlignment="1">
      <alignment horizontal="left" vertical="center" shrinkToFit="1"/>
    </xf>
  </cellXfs>
  <cellStyles count="1">
    <cellStyle name="標準" xfId="0" builtinId="0"/>
  </cellStyles>
  <dxfs count="18">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56DA9-1DBA-403B-9983-BCD80AC10CC1}">
  <dimension ref="B1:BU52"/>
  <sheetViews>
    <sheetView tabSelected="1" view="pageBreakPreview" zoomScaleNormal="100" zoomScaleSheetLayoutView="100" workbookViewId="0">
      <selection activeCell="I20" sqref="I20:R20"/>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114</v>
      </c>
      <c r="BU1" s="2" t="str">
        <f>AJ1</f>
        <v>ver.20250401-5</v>
      </c>
    </row>
    <row r="2" spans="2:73" ht="22.5" customHeight="1" x14ac:dyDescent="0.4">
      <c r="B2" s="147" t="s">
        <v>97</v>
      </c>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M2" s="147" t="s">
        <v>98</v>
      </c>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2:73" ht="17.25" customHeight="1" x14ac:dyDescent="0.4">
      <c r="B3" s="157" t="s">
        <v>109</v>
      </c>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M3" s="20" t="s">
        <v>115</v>
      </c>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row>
    <row r="4" spans="2:73" ht="17.25" customHeight="1" x14ac:dyDescent="0.4">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row>
    <row r="5" spans="2:73" ht="17.25" customHeight="1" x14ac:dyDescent="0.4">
      <c r="B5" s="157"/>
      <c r="C5" s="157"/>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row>
    <row r="6" spans="2:73" ht="17.25" customHeight="1" x14ac:dyDescent="0.4">
      <c r="B6" s="157"/>
      <c r="C6" s="157"/>
      <c r="D6" s="157"/>
      <c r="E6" s="157"/>
      <c r="F6" s="157"/>
      <c r="G6" s="157"/>
      <c r="H6" s="157"/>
      <c r="I6" s="157"/>
      <c r="J6" s="157"/>
      <c r="K6" s="157"/>
      <c r="L6" s="157"/>
      <c r="M6" s="157"/>
      <c r="N6" s="157"/>
      <c r="O6" s="157"/>
      <c r="P6" s="157"/>
      <c r="Q6" s="157"/>
      <c r="R6" s="157"/>
      <c r="S6" s="157"/>
      <c r="T6" s="157"/>
      <c r="U6" s="157"/>
      <c r="V6" s="157"/>
      <c r="W6" s="157"/>
      <c r="X6" s="157"/>
      <c r="Y6" s="157"/>
      <c r="Z6" s="157"/>
      <c r="AA6" s="157"/>
      <c r="AB6" s="157"/>
      <c r="AC6" s="157"/>
      <c r="AD6" s="157"/>
      <c r="AE6" s="157"/>
      <c r="AF6" s="157"/>
      <c r="AG6" s="157"/>
      <c r="AH6" s="157"/>
      <c r="AI6" s="157"/>
      <c r="AJ6" s="157"/>
      <c r="AM6" s="148" t="s">
        <v>61</v>
      </c>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148"/>
      <c r="BM6" s="148"/>
      <c r="BN6" s="148"/>
      <c r="BO6" s="148"/>
      <c r="BP6" s="148"/>
      <c r="BQ6" s="148"/>
      <c r="BR6" s="148"/>
      <c r="BS6" s="148"/>
      <c r="BT6" s="148"/>
      <c r="BU6" s="148"/>
    </row>
    <row r="7" spans="2:73" ht="17.25" customHeight="1" x14ac:dyDescent="0.4">
      <c r="B7" s="157"/>
      <c r="C7" s="157"/>
      <c r="D7" s="157"/>
      <c r="E7" s="157"/>
      <c r="F7" s="157"/>
      <c r="G7" s="157"/>
      <c r="H7" s="157"/>
      <c r="I7" s="157"/>
      <c r="J7" s="157"/>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M7" s="149" t="s">
        <v>75</v>
      </c>
      <c r="AN7" s="150"/>
      <c r="AO7" s="150"/>
      <c r="AP7" s="150"/>
      <c r="AQ7" s="150"/>
      <c r="AR7" s="150"/>
      <c r="AS7" s="150"/>
      <c r="AT7" s="151"/>
      <c r="AU7" s="69" t="s">
        <v>0</v>
      </c>
      <c r="AV7" s="70"/>
      <c r="AW7" s="70"/>
      <c r="AX7" s="70"/>
      <c r="AY7" s="70"/>
      <c r="AZ7" s="70"/>
      <c r="BA7" s="70"/>
      <c r="BB7" s="70"/>
      <c r="BC7" s="70"/>
      <c r="BD7" s="70"/>
      <c r="BE7" s="70"/>
      <c r="BF7" s="70"/>
      <c r="BG7" s="70"/>
      <c r="BH7" s="70"/>
      <c r="BI7" s="70"/>
      <c r="BJ7" s="70"/>
      <c r="BK7" s="70"/>
      <c r="BL7" s="70"/>
      <c r="BM7" s="70"/>
      <c r="BN7" s="70"/>
      <c r="BO7" s="70"/>
      <c r="BP7" s="70"/>
      <c r="BQ7" s="70"/>
      <c r="BR7" s="70"/>
      <c r="BS7" s="71"/>
      <c r="BT7" s="154" t="s">
        <v>53</v>
      </c>
      <c r="BU7" s="156"/>
    </row>
    <row r="8" spans="2:73" ht="17.25" customHeight="1" x14ac:dyDescent="0.4">
      <c r="B8" s="20" t="s">
        <v>108</v>
      </c>
      <c r="C8" s="20"/>
      <c r="D8" s="20"/>
      <c r="E8" s="20"/>
      <c r="F8" s="20"/>
      <c r="G8" s="20"/>
      <c r="H8" s="20"/>
      <c r="I8" s="20"/>
      <c r="J8" s="20"/>
      <c r="K8" s="20"/>
      <c r="L8" s="20"/>
      <c r="M8" s="20"/>
      <c r="N8" s="20"/>
      <c r="O8" s="20"/>
      <c r="P8" s="20"/>
      <c r="Q8" s="20"/>
      <c r="R8" s="20"/>
      <c r="S8" s="20"/>
      <c r="T8" s="20"/>
      <c r="U8" s="20"/>
      <c r="V8" s="20"/>
      <c r="W8" s="20"/>
      <c r="X8" s="20"/>
      <c r="Y8" s="20"/>
      <c r="Z8" s="20"/>
      <c r="AA8" s="183" t="s">
        <v>65</v>
      </c>
      <c r="AB8" s="183"/>
      <c r="AC8" s="183"/>
      <c r="AD8" s="183"/>
      <c r="AE8" s="183"/>
      <c r="AF8" s="183"/>
      <c r="AG8" s="183"/>
      <c r="AH8" s="183"/>
      <c r="AI8" s="183"/>
      <c r="AJ8" s="183"/>
      <c r="AM8" s="152"/>
      <c r="AN8" s="153"/>
      <c r="AO8" s="153"/>
      <c r="AP8" s="153"/>
      <c r="AQ8" s="153"/>
      <c r="AR8" s="153"/>
      <c r="AS8" s="153"/>
      <c r="AT8" s="153"/>
      <c r="AU8" s="154" t="s">
        <v>1</v>
      </c>
      <c r="AV8" s="155"/>
      <c r="AW8" s="155"/>
      <c r="AX8" s="155"/>
      <c r="AY8" s="155"/>
      <c r="AZ8" s="155"/>
      <c r="BA8" s="155"/>
      <c r="BB8" s="155"/>
      <c r="BC8" s="155"/>
      <c r="BD8" s="155"/>
      <c r="BE8" s="155"/>
      <c r="BF8" s="156"/>
      <c r="BG8" s="69" t="s">
        <v>2</v>
      </c>
      <c r="BH8" s="70"/>
      <c r="BI8" s="70"/>
      <c r="BJ8" s="70"/>
      <c r="BK8" s="70"/>
      <c r="BL8" s="70"/>
      <c r="BM8" s="70"/>
      <c r="BN8" s="70"/>
      <c r="BO8" s="70"/>
      <c r="BP8" s="70"/>
      <c r="BQ8" s="70"/>
      <c r="BR8" s="70"/>
      <c r="BS8" s="71"/>
      <c r="BT8" s="187"/>
      <c r="BU8" s="188"/>
    </row>
    <row r="9" spans="2:73" ht="17.25" customHeight="1" x14ac:dyDescent="0.4">
      <c r="B9" s="20"/>
      <c r="C9" s="20"/>
      <c r="D9" s="20"/>
      <c r="E9" s="20"/>
      <c r="F9" s="20"/>
      <c r="G9" s="20"/>
      <c r="H9" s="20"/>
      <c r="I9" s="20"/>
      <c r="J9" s="20"/>
      <c r="K9" s="20"/>
      <c r="L9" s="20"/>
      <c r="M9" s="20"/>
      <c r="N9" s="20"/>
      <c r="O9" s="20"/>
      <c r="P9" s="20"/>
      <c r="Q9" s="20"/>
      <c r="R9" s="20"/>
      <c r="S9" s="20"/>
      <c r="T9" s="20"/>
      <c r="U9" s="20"/>
      <c r="V9" s="20"/>
      <c r="W9" s="20"/>
      <c r="X9" s="20"/>
      <c r="Y9" s="20"/>
      <c r="Z9" s="20"/>
      <c r="AA9" s="183"/>
      <c r="AB9" s="183"/>
      <c r="AC9" s="183"/>
      <c r="AD9" s="183"/>
      <c r="AE9" s="183"/>
      <c r="AF9" s="183"/>
      <c r="AG9" s="183"/>
      <c r="AH9" s="183"/>
      <c r="AI9" s="183"/>
      <c r="AJ9" s="183"/>
      <c r="AM9" s="15" t="s">
        <v>3</v>
      </c>
      <c r="AN9" s="107" t="s">
        <v>4</v>
      </c>
      <c r="AO9" s="107"/>
      <c r="AP9" s="108"/>
      <c r="AQ9" s="15" t="s">
        <v>3</v>
      </c>
      <c r="AR9" s="18" t="s">
        <v>5</v>
      </c>
      <c r="AS9" s="18"/>
      <c r="AT9" s="19"/>
      <c r="AU9" s="15" t="s">
        <v>3</v>
      </c>
      <c r="AV9" s="18" t="s">
        <v>6</v>
      </c>
      <c r="AW9" s="18"/>
      <c r="AX9" s="18"/>
      <c r="AY9" s="18"/>
      <c r="AZ9" s="18"/>
      <c r="BA9" s="18"/>
      <c r="BB9" s="18"/>
      <c r="BC9" s="18"/>
      <c r="BD9" s="18"/>
      <c r="BE9" s="18"/>
      <c r="BF9" s="19"/>
      <c r="BG9" s="15" t="s">
        <v>3</v>
      </c>
      <c r="BH9" s="18" t="s">
        <v>90</v>
      </c>
      <c r="BI9" s="18"/>
      <c r="BJ9" s="18"/>
      <c r="BK9" s="18"/>
      <c r="BL9" s="18"/>
      <c r="BM9" s="18"/>
      <c r="BN9" s="18"/>
      <c r="BO9" s="18"/>
      <c r="BP9" s="18"/>
      <c r="BQ9" s="18"/>
      <c r="BR9" s="18"/>
      <c r="BS9" s="18"/>
      <c r="BT9" s="164" t="str">
        <f>IF(AND(V14="■",AM9="□"),"NG",IF(AM9="□","-",IF(OR(AND(H14="■",AQ9="■",AU9="■"),AND(H14="■",AQ12="■",AU12="■",OR(AV14="■",AV15="■",AV16="■")),AND(H14="■",AQ12="■",AU17="■",OR(AV18="■",AND(AV19="■",BE21="OK"))),AND(V14="■",AQ9="■",BG9="■"),AND(V14="■",AQ12="■",BG12="■",OR(BH14="■",BH15="■",BH16="■")),AND(V14="■",AQ12="■",BG17="■",OR(BH18="■",AND(BH19="■",BQ21="OK")))),"OK","NG")))</f>
        <v>-</v>
      </c>
      <c r="BU9" s="165"/>
    </row>
    <row r="10" spans="2:73" ht="17.25" customHeight="1" x14ac:dyDescent="0.4">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183" t="s">
        <v>56</v>
      </c>
      <c r="AB10" s="183"/>
      <c r="AC10" s="183"/>
      <c r="AD10" s="183"/>
      <c r="AE10" s="183"/>
      <c r="AF10" s="183"/>
      <c r="AG10" s="183"/>
      <c r="AH10" s="183"/>
      <c r="AI10" s="183"/>
      <c r="AJ10" s="183"/>
      <c r="AM10" s="16"/>
      <c r="AN10" s="34"/>
      <c r="AO10" s="34"/>
      <c r="AP10" s="35"/>
      <c r="AQ10" s="16"/>
      <c r="AR10" s="20"/>
      <c r="AS10" s="20"/>
      <c r="AT10" s="21"/>
      <c r="AU10" s="16"/>
      <c r="AV10" s="20"/>
      <c r="AW10" s="20"/>
      <c r="AX10" s="20"/>
      <c r="AY10" s="20"/>
      <c r="AZ10" s="20"/>
      <c r="BA10" s="20"/>
      <c r="BB10" s="20"/>
      <c r="BC10" s="20"/>
      <c r="BD10" s="20"/>
      <c r="BE10" s="20"/>
      <c r="BF10" s="21"/>
      <c r="BG10" s="16"/>
      <c r="BH10" s="20"/>
      <c r="BI10" s="20"/>
      <c r="BJ10" s="20"/>
      <c r="BK10" s="20"/>
      <c r="BL10" s="20"/>
      <c r="BM10" s="20"/>
      <c r="BN10" s="20"/>
      <c r="BO10" s="20"/>
      <c r="BP10" s="20"/>
      <c r="BQ10" s="20"/>
      <c r="BR10" s="20"/>
      <c r="BS10" s="20"/>
      <c r="BT10" s="166"/>
      <c r="BU10" s="167"/>
    </row>
    <row r="11" spans="2:73" ht="17.25" customHeight="1" x14ac:dyDescent="0.4">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183"/>
      <c r="AB11" s="183"/>
      <c r="AC11" s="183"/>
      <c r="AD11" s="183"/>
      <c r="AE11" s="183"/>
      <c r="AF11" s="183"/>
      <c r="AG11" s="183"/>
      <c r="AH11" s="183"/>
      <c r="AI11" s="183"/>
      <c r="AJ11" s="183"/>
      <c r="AM11" s="16"/>
      <c r="AN11" s="34"/>
      <c r="AO11" s="34"/>
      <c r="AP11" s="35"/>
      <c r="AQ11" s="17"/>
      <c r="AR11" s="22"/>
      <c r="AS11" s="22"/>
      <c r="AT11" s="23"/>
      <c r="AU11" s="17"/>
      <c r="AV11" s="22"/>
      <c r="AW11" s="22"/>
      <c r="AX11" s="22"/>
      <c r="AY11" s="22"/>
      <c r="AZ11" s="22"/>
      <c r="BA11" s="22"/>
      <c r="BB11" s="22"/>
      <c r="BC11" s="22"/>
      <c r="BD11" s="22"/>
      <c r="BE11" s="22"/>
      <c r="BF11" s="23"/>
      <c r="BG11" s="17"/>
      <c r="BH11" s="22"/>
      <c r="BI11" s="22"/>
      <c r="BJ11" s="22"/>
      <c r="BK11" s="22"/>
      <c r="BL11" s="22"/>
      <c r="BM11" s="22"/>
      <c r="BN11" s="22"/>
      <c r="BO11" s="22"/>
      <c r="BP11" s="22"/>
      <c r="BQ11" s="22"/>
      <c r="BR11" s="22"/>
      <c r="BS11" s="22"/>
      <c r="BT11" s="166"/>
      <c r="BU11" s="167"/>
    </row>
    <row r="12" spans="2:73" ht="17.25" customHeight="1" x14ac:dyDescent="0.4">
      <c r="B12" s="106" t="s">
        <v>58</v>
      </c>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M12" s="16"/>
      <c r="AN12" s="34"/>
      <c r="AO12" s="34"/>
      <c r="AP12" s="35"/>
      <c r="AQ12" s="42" t="s">
        <v>3</v>
      </c>
      <c r="AR12" s="20" t="s">
        <v>10</v>
      </c>
      <c r="AS12" s="34"/>
      <c r="AT12" s="34"/>
      <c r="AU12" s="16" t="s">
        <v>3</v>
      </c>
      <c r="AV12" s="20" t="s">
        <v>78</v>
      </c>
      <c r="AW12" s="20"/>
      <c r="AX12" s="20"/>
      <c r="AY12" s="20"/>
      <c r="AZ12" s="20"/>
      <c r="BA12" s="20"/>
      <c r="BB12" s="20"/>
      <c r="BC12" s="20"/>
      <c r="BD12" s="20"/>
      <c r="BE12" s="20"/>
      <c r="BF12" s="21"/>
      <c r="BG12" s="16" t="s">
        <v>3</v>
      </c>
      <c r="BH12" s="18" t="s">
        <v>78</v>
      </c>
      <c r="BI12" s="18"/>
      <c r="BJ12" s="18"/>
      <c r="BK12" s="18"/>
      <c r="BL12" s="18"/>
      <c r="BM12" s="18"/>
      <c r="BN12" s="18"/>
      <c r="BO12" s="18"/>
      <c r="BP12" s="18"/>
      <c r="BQ12" s="18"/>
      <c r="BR12" s="18"/>
      <c r="BS12" s="18"/>
      <c r="BT12" s="166"/>
      <c r="BU12" s="167"/>
    </row>
    <row r="13" spans="2:73" ht="17.25" customHeight="1" x14ac:dyDescent="0.4">
      <c r="B13" s="170" t="s">
        <v>54</v>
      </c>
      <c r="C13" s="47"/>
      <c r="D13" s="47"/>
      <c r="E13" s="47"/>
      <c r="F13" s="47"/>
      <c r="G13" s="48"/>
      <c r="H13" s="3" t="s">
        <v>3</v>
      </c>
      <c r="I13" s="47" t="s">
        <v>7</v>
      </c>
      <c r="J13" s="47"/>
      <c r="K13" s="47"/>
      <c r="L13" s="3" t="s">
        <v>3</v>
      </c>
      <c r="M13" s="47" t="s">
        <v>72</v>
      </c>
      <c r="N13" s="47"/>
      <c r="O13" s="47"/>
      <c r="P13" s="47"/>
      <c r="Q13" s="47"/>
      <c r="R13" s="3" t="s">
        <v>3</v>
      </c>
      <c r="S13" s="47" t="s">
        <v>8</v>
      </c>
      <c r="T13" s="47"/>
      <c r="U13" s="47"/>
      <c r="V13" s="47"/>
      <c r="W13" s="3" t="s">
        <v>3</v>
      </c>
      <c r="X13" s="47" t="s">
        <v>9</v>
      </c>
      <c r="Y13" s="47"/>
      <c r="Z13" s="47"/>
      <c r="AA13" s="47"/>
      <c r="AB13" s="3" t="s">
        <v>3</v>
      </c>
      <c r="AC13" s="47" t="s">
        <v>71</v>
      </c>
      <c r="AD13" s="47"/>
      <c r="AE13" s="47"/>
      <c r="AF13" s="47"/>
      <c r="AG13" s="47"/>
      <c r="AH13" s="48"/>
      <c r="AI13" s="173" t="str">
        <f>IF(AND(H13="■",L13="■",R13="■",W13="■",AB13="■"),"OK","NG")</f>
        <v>NG</v>
      </c>
      <c r="AJ13" s="103"/>
      <c r="AM13" s="16"/>
      <c r="AN13" s="34"/>
      <c r="AO13" s="34"/>
      <c r="AP13" s="35"/>
      <c r="AQ13" s="42"/>
      <c r="AR13" s="34"/>
      <c r="AS13" s="34"/>
      <c r="AT13" s="34"/>
      <c r="AU13" s="16"/>
      <c r="AV13" s="20"/>
      <c r="AW13" s="20"/>
      <c r="AX13" s="20"/>
      <c r="AY13" s="20"/>
      <c r="AZ13" s="20"/>
      <c r="BA13" s="20"/>
      <c r="BB13" s="20"/>
      <c r="BC13" s="20"/>
      <c r="BD13" s="20"/>
      <c r="BE13" s="20"/>
      <c r="BF13" s="21"/>
      <c r="BG13" s="16"/>
      <c r="BH13" s="20"/>
      <c r="BI13" s="20"/>
      <c r="BJ13" s="20"/>
      <c r="BK13" s="20"/>
      <c r="BL13" s="20"/>
      <c r="BM13" s="20"/>
      <c r="BN13" s="20"/>
      <c r="BO13" s="20"/>
      <c r="BP13" s="20"/>
      <c r="BQ13" s="20"/>
      <c r="BR13" s="20"/>
      <c r="BS13" s="20"/>
      <c r="BT13" s="166"/>
      <c r="BU13" s="167"/>
    </row>
    <row r="14" spans="2:73" ht="17.25" customHeight="1" x14ac:dyDescent="0.4">
      <c r="B14" s="171" t="s">
        <v>55</v>
      </c>
      <c r="C14" s="46"/>
      <c r="D14" s="46"/>
      <c r="E14" s="46"/>
      <c r="F14" s="46"/>
      <c r="G14" s="172"/>
      <c r="H14" s="4" t="s">
        <v>3</v>
      </c>
      <c r="I14" s="46" t="s">
        <v>11</v>
      </c>
      <c r="J14" s="46"/>
      <c r="K14" s="46"/>
      <c r="L14" s="46"/>
      <c r="M14" s="46"/>
      <c r="N14" s="46"/>
      <c r="O14" s="46"/>
      <c r="P14" s="46"/>
      <c r="Q14" s="46"/>
      <c r="R14" s="46"/>
      <c r="S14" s="46"/>
      <c r="T14" s="46"/>
      <c r="U14" s="46"/>
      <c r="V14" s="4" t="s">
        <v>3</v>
      </c>
      <c r="W14" s="46" t="s">
        <v>12</v>
      </c>
      <c r="X14" s="46"/>
      <c r="Y14" s="46"/>
      <c r="Z14" s="46"/>
      <c r="AA14" s="46"/>
      <c r="AB14" s="46"/>
      <c r="AC14" s="46"/>
      <c r="AD14" s="46"/>
      <c r="AE14" s="46"/>
      <c r="AF14" s="46"/>
      <c r="AG14" s="46"/>
      <c r="AH14" s="46"/>
      <c r="AI14" s="139" t="str">
        <f>IF(OR(AND(H14="■",V14="□"),AND(H14="□",V14="■")),"OK","NG")</f>
        <v>NG</v>
      </c>
      <c r="AJ14" s="52"/>
      <c r="AM14" s="16"/>
      <c r="AN14" s="34"/>
      <c r="AO14" s="34"/>
      <c r="AP14" s="35"/>
      <c r="AQ14" s="42"/>
      <c r="AR14" s="34"/>
      <c r="AS14" s="34"/>
      <c r="AT14" s="34"/>
      <c r="AU14" s="16"/>
      <c r="AV14" s="11" t="s">
        <v>3</v>
      </c>
      <c r="AW14" s="34" t="s">
        <v>79</v>
      </c>
      <c r="AX14" s="34"/>
      <c r="AY14" s="34"/>
      <c r="AZ14" s="34"/>
      <c r="BA14" s="34"/>
      <c r="BB14" s="34"/>
      <c r="BC14" s="34"/>
      <c r="BD14" s="34"/>
      <c r="BE14" s="34"/>
      <c r="BF14" s="35"/>
      <c r="BG14" s="16"/>
      <c r="BH14" s="11" t="s">
        <v>3</v>
      </c>
      <c r="BI14" s="34" t="s">
        <v>13</v>
      </c>
      <c r="BJ14" s="34"/>
      <c r="BK14" s="34"/>
      <c r="BL14" s="34"/>
      <c r="BM14" s="34"/>
      <c r="BN14" s="34"/>
      <c r="BO14" s="34"/>
      <c r="BP14" s="34"/>
      <c r="BQ14" s="34"/>
      <c r="BR14" s="34"/>
      <c r="BS14" s="34"/>
      <c r="BT14" s="166"/>
      <c r="BU14" s="167"/>
    </row>
    <row r="15" spans="2:73" ht="17.25" customHeight="1" x14ac:dyDescent="0.4">
      <c r="AM15" s="16"/>
      <c r="AN15" s="34"/>
      <c r="AO15" s="34"/>
      <c r="AP15" s="35"/>
      <c r="AQ15" s="42"/>
      <c r="AR15" s="34"/>
      <c r="AS15" s="34"/>
      <c r="AT15" s="34"/>
      <c r="AU15" s="16"/>
      <c r="AV15" s="11" t="s">
        <v>3</v>
      </c>
      <c r="AW15" s="34" t="s">
        <v>80</v>
      </c>
      <c r="AX15" s="34"/>
      <c r="AY15" s="34"/>
      <c r="AZ15" s="34"/>
      <c r="BA15" s="34"/>
      <c r="BB15" s="34"/>
      <c r="BC15" s="34"/>
      <c r="BD15" s="34"/>
      <c r="BE15" s="34"/>
      <c r="BF15" s="35"/>
      <c r="BG15" s="16"/>
      <c r="BH15" s="11" t="s">
        <v>3</v>
      </c>
      <c r="BI15" s="34" t="s">
        <v>14</v>
      </c>
      <c r="BJ15" s="34"/>
      <c r="BK15" s="34"/>
      <c r="BL15" s="34"/>
      <c r="BM15" s="34"/>
      <c r="BN15" s="34"/>
      <c r="BO15" s="34"/>
      <c r="BP15" s="34"/>
      <c r="BQ15" s="34"/>
      <c r="BR15" s="34"/>
      <c r="BS15" s="34"/>
      <c r="BT15" s="166"/>
      <c r="BU15" s="167"/>
    </row>
    <row r="16" spans="2:73" ht="17.25" customHeight="1" x14ac:dyDescent="0.4">
      <c r="B16" s="106" t="s">
        <v>59</v>
      </c>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M16" s="16"/>
      <c r="AN16" s="34"/>
      <c r="AO16" s="34"/>
      <c r="AP16" s="35"/>
      <c r="AQ16" s="42"/>
      <c r="AR16" s="34"/>
      <c r="AS16" s="34"/>
      <c r="AT16" s="34"/>
      <c r="AU16" s="30"/>
      <c r="AV16" s="12" t="s">
        <v>3</v>
      </c>
      <c r="AW16" s="162" t="s">
        <v>18</v>
      </c>
      <c r="AX16" s="162"/>
      <c r="AY16" s="162"/>
      <c r="AZ16" s="162"/>
      <c r="BA16" s="162"/>
      <c r="BB16" s="162"/>
      <c r="BC16" s="162"/>
      <c r="BD16" s="162"/>
      <c r="BE16" s="162"/>
      <c r="BF16" s="163"/>
      <c r="BG16" s="30"/>
      <c r="BH16" s="12" t="s">
        <v>3</v>
      </c>
      <c r="BI16" s="121" t="s">
        <v>18</v>
      </c>
      <c r="BJ16" s="121"/>
      <c r="BK16" s="121"/>
      <c r="BL16" s="121"/>
      <c r="BM16" s="121"/>
      <c r="BN16" s="121"/>
      <c r="BO16" s="121"/>
      <c r="BP16" s="121"/>
      <c r="BQ16" s="121"/>
      <c r="BR16" s="121"/>
      <c r="BS16" s="121"/>
      <c r="BT16" s="166"/>
      <c r="BU16" s="167"/>
    </row>
    <row r="17" spans="2:73" ht="17.25" customHeight="1" x14ac:dyDescent="0.4">
      <c r="B17" s="158" t="s">
        <v>74</v>
      </c>
      <c r="C17" s="159"/>
      <c r="D17" s="159"/>
      <c r="E17" s="159"/>
      <c r="F17" s="159"/>
      <c r="G17" s="159"/>
      <c r="H17" s="159"/>
      <c r="I17" s="72" t="s">
        <v>15</v>
      </c>
      <c r="J17" s="73"/>
      <c r="K17" s="73"/>
      <c r="L17" s="73"/>
      <c r="M17" s="73"/>
      <c r="N17" s="73"/>
      <c r="O17" s="73"/>
      <c r="P17" s="73"/>
      <c r="Q17" s="73"/>
      <c r="R17" s="73"/>
      <c r="S17" s="73"/>
      <c r="T17" s="73"/>
      <c r="U17" s="73"/>
      <c r="V17" s="73"/>
      <c r="W17" s="73"/>
      <c r="X17" s="73"/>
      <c r="Y17" s="73"/>
      <c r="Z17" s="73"/>
      <c r="AA17" s="73"/>
      <c r="AB17" s="80"/>
      <c r="AC17" s="72" t="s">
        <v>16</v>
      </c>
      <c r="AD17" s="73"/>
      <c r="AE17" s="73"/>
      <c r="AF17" s="73"/>
      <c r="AG17" s="73"/>
      <c r="AH17" s="80"/>
      <c r="AI17" s="73" t="s">
        <v>17</v>
      </c>
      <c r="AJ17" s="80"/>
      <c r="AM17" s="16"/>
      <c r="AN17" s="34"/>
      <c r="AO17" s="34"/>
      <c r="AP17" s="35"/>
      <c r="AQ17" s="42"/>
      <c r="AR17" s="34"/>
      <c r="AS17" s="34"/>
      <c r="AT17" s="34"/>
      <c r="AU17" s="16" t="s">
        <v>3</v>
      </c>
      <c r="AV17" s="34" t="s">
        <v>69</v>
      </c>
      <c r="AW17" s="34"/>
      <c r="AX17" s="34"/>
      <c r="AY17" s="34"/>
      <c r="AZ17" s="34"/>
      <c r="BA17" s="34"/>
      <c r="BB17" s="34"/>
      <c r="BC17" s="34"/>
      <c r="BD17" s="34"/>
      <c r="BE17" s="34"/>
      <c r="BF17" s="35"/>
      <c r="BG17" s="16" t="s">
        <v>3</v>
      </c>
      <c r="BH17" s="189" t="s">
        <v>70</v>
      </c>
      <c r="BI17" s="189"/>
      <c r="BJ17" s="189"/>
      <c r="BK17" s="189"/>
      <c r="BL17" s="189"/>
      <c r="BM17" s="189"/>
      <c r="BN17" s="189"/>
      <c r="BO17" s="189"/>
      <c r="BP17" s="189"/>
      <c r="BQ17" s="189"/>
      <c r="BR17" s="189"/>
      <c r="BS17" s="189"/>
      <c r="BT17" s="166"/>
      <c r="BU17" s="167"/>
    </row>
    <row r="18" spans="2:73" ht="17.25" customHeight="1" x14ac:dyDescent="0.4">
      <c r="B18" s="98"/>
      <c r="C18" s="99"/>
      <c r="D18" s="99"/>
      <c r="E18" s="99"/>
      <c r="F18" s="99"/>
      <c r="G18" s="99"/>
      <c r="H18" s="99"/>
      <c r="I18" s="174" t="s">
        <v>19</v>
      </c>
      <c r="J18" s="91"/>
      <c r="K18" s="91"/>
      <c r="L18" s="91"/>
      <c r="M18" s="91"/>
      <c r="N18" s="91"/>
      <c r="O18" s="91"/>
      <c r="P18" s="91"/>
      <c r="Q18" s="91"/>
      <c r="R18" s="91"/>
      <c r="S18" s="76" t="s">
        <v>51</v>
      </c>
      <c r="T18" s="76"/>
      <c r="U18" s="76"/>
      <c r="V18" s="76" t="s">
        <v>50</v>
      </c>
      <c r="W18" s="76"/>
      <c r="X18" s="76"/>
      <c r="Y18" s="76"/>
      <c r="Z18" s="76" t="s">
        <v>49</v>
      </c>
      <c r="AA18" s="76"/>
      <c r="AB18" s="77"/>
      <c r="AC18" s="92" t="s">
        <v>20</v>
      </c>
      <c r="AD18" s="85"/>
      <c r="AE18" s="85"/>
      <c r="AF18" s="85" t="s">
        <v>21</v>
      </c>
      <c r="AG18" s="85"/>
      <c r="AH18" s="133"/>
      <c r="AI18" s="81"/>
      <c r="AJ18" s="82"/>
      <c r="AM18" s="16"/>
      <c r="AN18" s="34"/>
      <c r="AO18" s="34"/>
      <c r="AP18" s="35"/>
      <c r="AQ18" s="42"/>
      <c r="AR18" s="34"/>
      <c r="AS18" s="34"/>
      <c r="AT18" s="34"/>
      <c r="AU18" s="16"/>
      <c r="AV18" s="11" t="s">
        <v>3</v>
      </c>
      <c r="AW18" s="34" t="s">
        <v>111</v>
      </c>
      <c r="AX18" s="34"/>
      <c r="AY18" s="34"/>
      <c r="AZ18" s="34"/>
      <c r="BA18" s="34"/>
      <c r="BB18" s="34"/>
      <c r="BC18" s="34"/>
      <c r="BD18" s="34"/>
      <c r="BE18" s="34"/>
      <c r="BF18" s="35"/>
      <c r="BG18" s="16"/>
      <c r="BH18" s="11" t="s">
        <v>3</v>
      </c>
      <c r="BI18" s="34" t="s">
        <v>112</v>
      </c>
      <c r="BJ18" s="34"/>
      <c r="BK18" s="34"/>
      <c r="BL18" s="34"/>
      <c r="BM18" s="34"/>
      <c r="BN18" s="34"/>
      <c r="BO18" s="34"/>
      <c r="BP18" s="34"/>
      <c r="BQ18" s="34"/>
      <c r="BR18" s="34"/>
      <c r="BS18" s="35"/>
      <c r="BT18" s="166"/>
      <c r="BU18" s="167"/>
    </row>
    <row r="19" spans="2:73" ht="17.25" customHeight="1" x14ac:dyDescent="0.4">
      <c r="B19" s="160"/>
      <c r="C19" s="161"/>
      <c r="D19" s="161"/>
      <c r="E19" s="161"/>
      <c r="F19" s="161"/>
      <c r="G19" s="161"/>
      <c r="H19" s="161"/>
      <c r="I19" s="74"/>
      <c r="J19" s="75"/>
      <c r="K19" s="75"/>
      <c r="L19" s="75"/>
      <c r="M19" s="75"/>
      <c r="N19" s="75"/>
      <c r="O19" s="75"/>
      <c r="P19" s="75"/>
      <c r="Q19" s="75"/>
      <c r="R19" s="75"/>
      <c r="S19" s="78"/>
      <c r="T19" s="78"/>
      <c r="U19" s="78"/>
      <c r="V19" s="78"/>
      <c r="W19" s="78"/>
      <c r="X19" s="78"/>
      <c r="Y19" s="78"/>
      <c r="Z19" s="78"/>
      <c r="AA19" s="78"/>
      <c r="AB19" s="79"/>
      <c r="AC19" s="131"/>
      <c r="AD19" s="132"/>
      <c r="AE19" s="132"/>
      <c r="AF19" s="132"/>
      <c r="AG19" s="132"/>
      <c r="AH19" s="134"/>
      <c r="AI19" s="83"/>
      <c r="AJ19" s="84"/>
      <c r="AM19" s="16"/>
      <c r="AN19" s="34"/>
      <c r="AO19" s="34"/>
      <c r="AP19" s="35"/>
      <c r="AQ19" s="42"/>
      <c r="AR19" s="34"/>
      <c r="AS19" s="34"/>
      <c r="AT19" s="34"/>
      <c r="AU19" s="16"/>
      <c r="AV19" s="42" t="s">
        <v>3</v>
      </c>
      <c r="AW19" s="34" t="s">
        <v>82</v>
      </c>
      <c r="AX19" s="34"/>
      <c r="AY19" s="34"/>
      <c r="AZ19" s="129"/>
      <c r="BA19" s="31"/>
      <c r="BB19" s="32"/>
      <c r="BC19" s="34" t="s">
        <v>22</v>
      </c>
      <c r="BD19" s="34"/>
      <c r="BE19" s="34"/>
      <c r="BF19" s="35"/>
      <c r="BG19" s="16"/>
      <c r="BH19" s="42" t="s">
        <v>3</v>
      </c>
      <c r="BI19" s="34" t="s">
        <v>82</v>
      </c>
      <c r="BJ19" s="34"/>
      <c r="BK19" s="34"/>
      <c r="BL19" s="129"/>
      <c r="BM19" s="31"/>
      <c r="BN19" s="32"/>
      <c r="BO19" s="33" t="s">
        <v>22</v>
      </c>
      <c r="BP19" s="34"/>
      <c r="BQ19" s="34"/>
      <c r="BR19" s="34"/>
      <c r="BS19" s="34"/>
      <c r="BT19" s="166"/>
      <c r="BU19" s="167"/>
    </row>
    <row r="20" spans="2:73" ht="17.25" customHeight="1" x14ac:dyDescent="0.4">
      <c r="B20" s="5" t="s">
        <v>3</v>
      </c>
      <c r="C20" s="184" t="s">
        <v>23</v>
      </c>
      <c r="D20" s="184"/>
      <c r="E20" s="184"/>
      <c r="F20" s="184"/>
      <c r="G20" s="184"/>
      <c r="H20" s="184"/>
      <c r="I20" s="185"/>
      <c r="J20" s="186"/>
      <c r="K20" s="186"/>
      <c r="L20" s="186"/>
      <c r="M20" s="186"/>
      <c r="N20" s="186"/>
      <c r="O20" s="186"/>
      <c r="P20" s="186"/>
      <c r="Q20" s="186"/>
      <c r="R20" s="186"/>
      <c r="S20" s="67"/>
      <c r="T20" s="67"/>
      <c r="U20" s="67"/>
      <c r="V20" s="67"/>
      <c r="W20" s="67"/>
      <c r="X20" s="67"/>
      <c r="Y20" s="67"/>
      <c r="Z20" s="140" t="str">
        <f t="shared" ref="Z20:Z26" si="0">IF(B20="■",ROUNDDOWN(S20/1000/V20,3),"-")</f>
        <v>-</v>
      </c>
      <c r="AA20" s="140"/>
      <c r="AB20" s="141"/>
      <c r="AC20" s="142">
        <v>4.5999999999999996</v>
      </c>
      <c r="AD20" s="143"/>
      <c r="AE20" s="143"/>
      <c r="AF20" s="143">
        <v>5.7</v>
      </c>
      <c r="AG20" s="143"/>
      <c r="AH20" s="144"/>
      <c r="AI20" s="145" t="str">
        <f t="shared" ref="AI20:AI26" si="1">IF(B20="□","-",IF(OR(S20="",V20=""),"NG",IF($H$14="■",IF(Z20&gt;=AC20,"OK","NG"),IF($V$14="■",IF(Z20&gt;=AF20,"OK","NG"),"-"))))</f>
        <v>-</v>
      </c>
      <c r="AJ20" s="146"/>
      <c r="AM20" s="16"/>
      <c r="AN20" s="34"/>
      <c r="AO20" s="34"/>
      <c r="AP20" s="35"/>
      <c r="AQ20" s="42"/>
      <c r="AR20" s="34"/>
      <c r="AS20" s="34"/>
      <c r="AT20" s="34"/>
      <c r="AU20" s="16"/>
      <c r="AV20" s="42"/>
      <c r="AW20" s="34" t="s">
        <v>83</v>
      </c>
      <c r="AX20" s="34"/>
      <c r="AY20" s="34"/>
      <c r="AZ20" s="129"/>
      <c r="BA20" s="31"/>
      <c r="BB20" s="32"/>
      <c r="BC20" s="34"/>
      <c r="BD20" s="34"/>
      <c r="BE20" s="34"/>
      <c r="BF20" s="35"/>
      <c r="BG20" s="16"/>
      <c r="BH20" s="42"/>
      <c r="BI20" s="34" t="s">
        <v>83</v>
      </c>
      <c r="BJ20" s="34"/>
      <c r="BK20" s="34"/>
      <c r="BL20" s="129"/>
      <c r="BM20" s="31"/>
      <c r="BN20" s="32"/>
      <c r="BO20" s="33"/>
      <c r="BP20" s="34"/>
      <c r="BQ20" s="34"/>
      <c r="BR20" s="34"/>
      <c r="BS20" s="34"/>
      <c r="BT20" s="166"/>
      <c r="BU20" s="167"/>
    </row>
    <row r="21" spans="2:73" ht="17.25" customHeight="1" x14ac:dyDescent="0.4">
      <c r="B21" s="6" t="s">
        <v>3</v>
      </c>
      <c r="C21" s="68" t="s">
        <v>24</v>
      </c>
      <c r="D21" s="68"/>
      <c r="E21" s="68"/>
      <c r="F21" s="68"/>
      <c r="G21" s="68"/>
      <c r="H21" s="68"/>
      <c r="I21" s="55"/>
      <c r="J21" s="56"/>
      <c r="K21" s="56"/>
      <c r="L21" s="56"/>
      <c r="M21" s="56"/>
      <c r="N21" s="56"/>
      <c r="O21" s="56"/>
      <c r="P21" s="56"/>
      <c r="Q21" s="56"/>
      <c r="R21" s="56"/>
      <c r="S21" s="57"/>
      <c r="T21" s="57"/>
      <c r="U21" s="57"/>
      <c r="V21" s="57"/>
      <c r="W21" s="57"/>
      <c r="X21" s="57"/>
      <c r="Y21" s="57"/>
      <c r="Z21" s="58" t="str">
        <f t="shared" si="0"/>
        <v>-</v>
      </c>
      <c r="AA21" s="58"/>
      <c r="AB21" s="59"/>
      <c r="AC21" s="60">
        <v>4</v>
      </c>
      <c r="AD21" s="44"/>
      <c r="AE21" s="44"/>
      <c r="AF21" s="44">
        <v>4.4000000000000004</v>
      </c>
      <c r="AG21" s="44"/>
      <c r="AH21" s="45"/>
      <c r="AI21" s="53" t="str">
        <f t="shared" si="1"/>
        <v>-</v>
      </c>
      <c r="AJ21" s="54"/>
      <c r="AM21" s="17"/>
      <c r="AN21" s="109"/>
      <c r="AO21" s="109"/>
      <c r="AP21" s="110"/>
      <c r="AQ21" s="43"/>
      <c r="AR21" s="109"/>
      <c r="AS21" s="109"/>
      <c r="AT21" s="109"/>
      <c r="AU21" s="17"/>
      <c r="AV21" s="43"/>
      <c r="AW21" s="41" t="s">
        <v>25</v>
      </c>
      <c r="AX21" s="130"/>
      <c r="AY21" s="39" t="str">
        <f>IF(AV19="■",IF(BA20="","-",ROUNDDOWN(BA19*1000/BA20,2)),"-")</f>
        <v>-</v>
      </c>
      <c r="AZ21" s="40"/>
      <c r="BA21" s="41" t="s">
        <v>26</v>
      </c>
      <c r="BB21" s="41"/>
      <c r="BC21" s="39" t="str">
        <f>IF(AV19="■",IF(BA19="","-",ROUNDUP(-0.321*BA19+6.16,2)),"-")</f>
        <v>-</v>
      </c>
      <c r="BD21" s="40"/>
      <c r="BE21" s="36" t="str">
        <f>IF(AV19="■",IF(AY21="-","-",IF(AY21&gt;=BC21,"OK","NG")),"-")</f>
        <v>-</v>
      </c>
      <c r="BF21" s="38"/>
      <c r="BG21" s="17"/>
      <c r="BH21" s="43"/>
      <c r="BI21" s="41" t="s">
        <v>25</v>
      </c>
      <c r="BJ21" s="130"/>
      <c r="BK21" s="39" t="str">
        <f>IF(BG17="■",IF(BM20="","-",ROUNDDOWN(BM19*1000/BM20,2)),"-")</f>
        <v>-</v>
      </c>
      <c r="BL21" s="40"/>
      <c r="BM21" s="41" t="s">
        <v>26</v>
      </c>
      <c r="BN21" s="41"/>
      <c r="BO21" s="39" t="str">
        <f>IF(BG17="■",IF(BM19="","-",ROUNDUP(-0.352*BM19+6.51,2)),"-")</f>
        <v>-</v>
      </c>
      <c r="BP21" s="40"/>
      <c r="BQ21" s="36" t="str">
        <f>IF(BG17="■",IF(BK21="-","-",IF(BK21&gt;=BO21,"OK","NG")),"-")</f>
        <v>-</v>
      </c>
      <c r="BR21" s="37"/>
      <c r="BS21" s="38"/>
      <c r="BT21" s="168"/>
      <c r="BU21" s="169"/>
    </row>
    <row r="22" spans="2:73" ht="17.25" customHeight="1" x14ac:dyDescent="0.4">
      <c r="B22" s="6" t="s">
        <v>3</v>
      </c>
      <c r="C22" s="68" t="s">
        <v>27</v>
      </c>
      <c r="D22" s="68"/>
      <c r="E22" s="68"/>
      <c r="F22" s="68"/>
      <c r="G22" s="68"/>
      <c r="H22" s="68"/>
      <c r="I22" s="55"/>
      <c r="J22" s="56"/>
      <c r="K22" s="56"/>
      <c r="L22" s="56"/>
      <c r="M22" s="56"/>
      <c r="N22" s="56"/>
      <c r="O22" s="56"/>
      <c r="P22" s="56"/>
      <c r="Q22" s="56"/>
      <c r="R22" s="56"/>
      <c r="S22" s="57"/>
      <c r="T22" s="57"/>
      <c r="U22" s="57"/>
      <c r="V22" s="57"/>
      <c r="W22" s="57"/>
      <c r="X22" s="57"/>
      <c r="Y22" s="57"/>
      <c r="Z22" s="135" t="str">
        <f t="shared" si="0"/>
        <v>-</v>
      </c>
      <c r="AA22" s="136"/>
      <c r="AB22" s="137"/>
      <c r="AC22" s="60">
        <v>2.2000000000000002</v>
      </c>
      <c r="AD22" s="44"/>
      <c r="AE22" s="44"/>
      <c r="AF22" s="44">
        <v>2.7</v>
      </c>
      <c r="AG22" s="44"/>
      <c r="AH22" s="45"/>
      <c r="AI22" s="53" t="str">
        <f t="shared" si="1"/>
        <v>-</v>
      </c>
      <c r="AJ22" s="54"/>
      <c r="AM22" s="15" t="s">
        <v>3</v>
      </c>
      <c r="AN22" s="107" t="s">
        <v>28</v>
      </c>
      <c r="AO22" s="107"/>
      <c r="AP22" s="108"/>
      <c r="AQ22" s="105" t="s">
        <v>3</v>
      </c>
      <c r="AR22" s="18" t="s">
        <v>99</v>
      </c>
      <c r="AS22" s="18"/>
      <c r="AT22" s="18"/>
      <c r="AU22" s="15" t="s">
        <v>3</v>
      </c>
      <c r="AV22" s="18" t="s">
        <v>81</v>
      </c>
      <c r="AW22" s="18"/>
      <c r="AX22" s="18"/>
      <c r="AY22" s="18"/>
      <c r="AZ22" s="18"/>
      <c r="BA22" s="18"/>
      <c r="BB22" s="18"/>
      <c r="BC22" s="18"/>
      <c r="BD22" s="18"/>
      <c r="BE22" s="18"/>
      <c r="BF22" s="19"/>
      <c r="BG22" s="15" t="s">
        <v>3</v>
      </c>
      <c r="BH22" s="18" t="s">
        <v>91</v>
      </c>
      <c r="BI22" s="18"/>
      <c r="BJ22" s="18"/>
      <c r="BK22" s="18"/>
      <c r="BL22" s="18"/>
      <c r="BM22" s="18"/>
      <c r="BN22" s="18"/>
      <c r="BO22" s="18"/>
      <c r="BP22" s="18"/>
      <c r="BQ22" s="18"/>
      <c r="BR22" s="18"/>
      <c r="BS22" s="19"/>
      <c r="BT22" s="164" t="str">
        <f>IF(AND(V14="■",AM22="□"),"NG",IF(AM22="□","-",IF(OR(AND(H14="■",AQ22="■",AU22="■"),AND(H14="■",AQ24="■",AU24="■",OR(AV25="■",AND(AV26="■",BE28="OK"))),AND(V14="■",AQ22="■",BG22="■"),AND(V14="■",AQ24="■",BG24="■",OR(BH25="■",AND(BH26="■",BQ28="OK")))),"OK","NG")))</f>
        <v>-</v>
      </c>
      <c r="BU22" s="165"/>
    </row>
    <row r="23" spans="2:73" ht="17.25" customHeight="1" x14ac:dyDescent="0.4">
      <c r="B23" s="6" t="s">
        <v>3</v>
      </c>
      <c r="C23" s="68" t="s">
        <v>29</v>
      </c>
      <c r="D23" s="68"/>
      <c r="E23" s="8" t="s">
        <v>3</v>
      </c>
      <c r="F23" s="68" t="s">
        <v>30</v>
      </c>
      <c r="G23" s="68"/>
      <c r="H23" s="68"/>
      <c r="I23" s="55"/>
      <c r="J23" s="56"/>
      <c r="K23" s="56"/>
      <c r="L23" s="56"/>
      <c r="M23" s="56"/>
      <c r="N23" s="56"/>
      <c r="O23" s="56"/>
      <c r="P23" s="56"/>
      <c r="Q23" s="56"/>
      <c r="R23" s="56"/>
      <c r="S23" s="57"/>
      <c r="T23" s="57"/>
      <c r="U23" s="57"/>
      <c r="V23" s="57"/>
      <c r="W23" s="57"/>
      <c r="X23" s="57"/>
      <c r="Y23" s="57"/>
      <c r="Z23" s="58" t="str">
        <f t="shared" si="0"/>
        <v>-</v>
      </c>
      <c r="AA23" s="58"/>
      <c r="AB23" s="59"/>
      <c r="AC23" s="60">
        <f>IF(E23="■",2.2,3.3)</f>
        <v>3.3</v>
      </c>
      <c r="AD23" s="44"/>
      <c r="AE23" s="44"/>
      <c r="AF23" s="44">
        <f>IF(E23="■",2.2,3.4)</f>
        <v>3.4</v>
      </c>
      <c r="AG23" s="44"/>
      <c r="AH23" s="45"/>
      <c r="AI23" s="53" t="str">
        <f t="shared" si="1"/>
        <v>-</v>
      </c>
      <c r="AJ23" s="54"/>
      <c r="AM23" s="16"/>
      <c r="AN23" s="34"/>
      <c r="AO23" s="34"/>
      <c r="AP23" s="35"/>
      <c r="AQ23" s="43"/>
      <c r="AR23" s="22"/>
      <c r="AS23" s="22"/>
      <c r="AT23" s="22"/>
      <c r="AU23" s="17"/>
      <c r="AV23" s="22"/>
      <c r="AW23" s="22"/>
      <c r="AX23" s="22"/>
      <c r="AY23" s="22"/>
      <c r="AZ23" s="22"/>
      <c r="BA23" s="22"/>
      <c r="BB23" s="22"/>
      <c r="BC23" s="22"/>
      <c r="BD23" s="22"/>
      <c r="BE23" s="22"/>
      <c r="BF23" s="23"/>
      <c r="BG23" s="17"/>
      <c r="BH23" s="22"/>
      <c r="BI23" s="22"/>
      <c r="BJ23" s="22"/>
      <c r="BK23" s="22"/>
      <c r="BL23" s="22"/>
      <c r="BM23" s="22"/>
      <c r="BN23" s="22"/>
      <c r="BO23" s="22"/>
      <c r="BP23" s="22"/>
      <c r="BQ23" s="22"/>
      <c r="BR23" s="22"/>
      <c r="BS23" s="23"/>
      <c r="BT23" s="166"/>
      <c r="BU23" s="167"/>
    </row>
    <row r="24" spans="2:73" ht="17.25" customHeight="1" x14ac:dyDescent="0.4">
      <c r="B24" s="6" t="s">
        <v>3</v>
      </c>
      <c r="C24" s="68" t="s">
        <v>31</v>
      </c>
      <c r="D24" s="68"/>
      <c r="E24" s="68"/>
      <c r="F24" s="68"/>
      <c r="G24" s="68"/>
      <c r="H24" s="68"/>
      <c r="I24" s="55"/>
      <c r="J24" s="56"/>
      <c r="K24" s="56"/>
      <c r="L24" s="56"/>
      <c r="M24" s="56"/>
      <c r="N24" s="56"/>
      <c r="O24" s="56"/>
      <c r="P24" s="56"/>
      <c r="Q24" s="56"/>
      <c r="R24" s="56"/>
      <c r="S24" s="57"/>
      <c r="T24" s="57"/>
      <c r="U24" s="57"/>
      <c r="V24" s="57"/>
      <c r="W24" s="57"/>
      <c r="X24" s="57"/>
      <c r="Y24" s="57"/>
      <c r="Z24" s="58" t="str">
        <f t="shared" si="0"/>
        <v>-</v>
      </c>
      <c r="AA24" s="58"/>
      <c r="AB24" s="59"/>
      <c r="AC24" s="60">
        <v>2.2000000000000002</v>
      </c>
      <c r="AD24" s="44"/>
      <c r="AE24" s="44"/>
      <c r="AF24" s="44">
        <v>2.2000000000000002</v>
      </c>
      <c r="AG24" s="44"/>
      <c r="AH24" s="45"/>
      <c r="AI24" s="53" t="str">
        <f t="shared" si="1"/>
        <v>-</v>
      </c>
      <c r="AJ24" s="54"/>
      <c r="AM24" s="16"/>
      <c r="AN24" s="34"/>
      <c r="AO24" s="34"/>
      <c r="AP24" s="35"/>
      <c r="AQ24" s="42" t="s">
        <v>3</v>
      </c>
      <c r="AR24" s="20" t="s">
        <v>100</v>
      </c>
      <c r="AS24" s="34"/>
      <c r="AT24" s="34"/>
      <c r="AU24" s="16" t="s">
        <v>3</v>
      </c>
      <c r="AV24" s="34" t="s">
        <v>69</v>
      </c>
      <c r="AW24" s="34"/>
      <c r="AX24" s="34"/>
      <c r="AY24" s="34"/>
      <c r="AZ24" s="34"/>
      <c r="BA24" s="34"/>
      <c r="BB24" s="34"/>
      <c r="BC24" s="34"/>
      <c r="BD24" s="34"/>
      <c r="BE24" s="34"/>
      <c r="BF24" s="35"/>
      <c r="BG24" s="16" t="s">
        <v>3</v>
      </c>
      <c r="BH24" s="107" t="s">
        <v>70</v>
      </c>
      <c r="BI24" s="107"/>
      <c r="BJ24" s="107"/>
      <c r="BK24" s="107"/>
      <c r="BL24" s="107"/>
      <c r="BM24" s="107"/>
      <c r="BN24" s="107"/>
      <c r="BO24" s="107"/>
      <c r="BP24" s="107"/>
      <c r="BQ24" s="107"/>
      <c r="BR24" s="107"/>
      <c r="BS24" s="108"/>
      <c r="BT24" s="166"/>
      <c r="BU24" s="167"/>
    </row>
    <row r="25" spans="2:73" ht="17.25" customHeight="1" x14ac:dyDescent="0.4">
      <c r="B25" s="6" t="s">
        <v>3</v>
      </c>
      <c r="C25" s="68" t="s">
        <v>32</v>
      </c>
      <c r="D25" s="68"/>
      <c r="E25" s="68"/>
      <c r="F25" s="68"/>
      <c r="G25" s="68"/>
      <c r="H25" s="68"/>
      <c r="I25" s="55"/>
      <c r="J25" s="56"/>
      <c r="K25" s="56"/>
      <c r="L25" s="56"/>
      <c r="M25" s="56"/>
      <c r="N25" s="56"/>
      <c r="O25" s="56"/>
      <c r="P25" s="56"/>
      <c r="Q25" s="56"/>
      <c r="R25" s="56"/>
      <c r="S25" s="57"/>
      <c r="T25" s="57"/>
      <c r="U25" s="57"/>
      <c r="V25" s="57"/>
      <c r="W25" s="57"/>
      <c r="X25" s="57"/>
      <c r="Y25" s="57"/>
      <c r="Z25" s="58" t="str">
        <f t="shared" si="0"/>
        <v>-</v>
      </c>
      <c r="AA25" s="58"/>
      <c r="AB25" s="59"/>
      <c r="AC25" s="60">
        <v>1.7</v>
      </c>
      <c r="AD25" s="44"/>
      <c r="AE25" s="44"/>
      <c r="AF25" s="44">
        <v>1.7</v>
      </c>
      <c r="AG25" s="44"/>
      <c r="AH25" s="45"/>
      <c r="AI25" s="53" t="str">
        <f t="shared" si="1"/>
        <v>-</v>
      </c>
      <c r="AJ25" s="54"/>
      <c r="AM25" s="16"/>
      <c r="AN25" s="34"/>
      <c r="AO25" s="34"/>
      <c r="AP25" s="35"/>
      <c r="AQ25" s="42"/>
      <c r="AR25" s="20"/>
      <c r="AS25" s="34"/>
      <c r="AT25" s="34"/>
      <c r="AU25" s="16"/>
      <c r="AV25" s="11" t="s">
        <v>3</v>
      </c>
      <c r="AW25" s="34" t="s">
        <v>111</v>
      </c>
      <c r="AX25" s="34"/>
      <c r="AY25" s="34"/>
      <c r="AZ25" s="34"/>
      <c r="BA25" s="34"/>
      <c r="BB25" s="34"/>
      <c r="BC25" s="34"/>
      <c r="BD25" s="34"/>
      <c r="BE25" s="34"/>
      <c r="BF25" s="35"/>
      <c r="BG25" s="16"/>
      <c r="BH25" s="11" t="s">
        <v>3</v>
      </c>
      <c r="BI25" s="34" t="s">
        <v>112</v>
      </c>
      <c r="BJ25" s="34"/>
      <c r="BK25" s="34"/>
      <c r="BL25" s="34"/>
      <c r="BM25" s="34"/>
      <c r="BN25" s="34"/>
      <c r="BO25" s="34"/>
      <c r="BP25" s="34"/>
      <c r="BQ25" s="34"/>
      <c r="BR25" s="34"/>
      <c r="BS25" s="35"/>
      <c r="BT25" s="166"/>
      <c r="BU25" s="167"/>
    </row>
    <row r="26" spans="2:73" ht="17.25" customHeight="1" x14ac:dyDescent="0.4">
      <c r="B26" s="7" t="s">
        <v>3</v>
      </c>
      <c r="C26" s="46" t="s">
        <v>33</v>
      </c>
      <c r="D26" s="46"/>
      <c r="E26" s="46"/>
      <c r="F26" s="46"/>
      <c r="G26" s="46"/>
      <c r="H26" s="46"/>
      <c r="I26" s="61"/>
      <c r="J26" s="62"/>
      <c r="K26" s="62"/>
      <c r="L26" s="62"/>
      <c r="M26" s="62"/>
      <c r="N26" s="62"/>
      <c r="O26" s="62"/>
      <c r="P26" s="62"/>
      <c r="Q26" s="62"/>
      <c r="R26" s="62"/>
      <c r="S26" s="63"/>
      <c r="T26" s="63"/>
      <c r="U26" s="63"/>
      <c r="V26" s="63"/>
      <c r="W26" s="63"/>
      <c r="X26" s="63"/>
      <c r="Y26" s="63"/>
      <c r="Z26" s="64" t="str">
        <f t="shared" si="0"/>
        <v>-</v>
      </c>
      <c r="AA26" s="64"/>
      <c r="AB26" s="65"/>
      <c r="AC26" s="66">
        <v>0.5</v>
      </c>
      <c r="AD26" s="49"/>
      <c r="AE26" s="49"/>
      <c r="AF26" s="49">
        <v>0.7</v>
      </c>
      <c r="AG26" s="49"/>
      <c r="AH26" s="50"/>
      <c r="AI26" s="51" t="str">
        <f t="shared" si="1"/>
        <v>-</v>
      </c>
      <c r="AJ26" s="52"/>
      <c r="AM26" s="16"/>
      <c r="AN26" s="34"/>
      <c r="AO26" s="34"/>
      <c r="AP26" s="35"/>
      <c r="AQ26" s="42"/>
      <c r="AR26" s="34"/>
      <c r="AS26" s="34"/>
      <c r="AT26" s="34"/>
      <c r="AU26" s="16"/>
      <c r="AV26" s="42" t="s">
        <v>3</v>
      </c>
      <c r="AW26" s="34" t="s">
        <v>82</v>
      </c>
      <c r="AX26" s="34"/>
      <c r="AY26" s="34"/>
      <c r="AZ26" s="129"/>
      <c r="BA26" s="31"/>
      <c r="BB26" s="32"/>
      <c r="BC26" s="34" t="s">
        <v>22</v>
      </c>
      <c r="BD26" s="34"/>
      <c r="BE26" s="34"/>
      <c r="BF26" s="35"/>
      <c r="BG26" s="16"/>
      <c r="BH26" s="42" t="s">
        <v>3</v>
      </c>
      <c r="BI26" s="190" t="s">
        <v>92</v>
      </c>
      <c r="BJ26" s="190"/>
      <c r="BK26" s="190"/>
      <c r="BL26" s="191"/>
      <c r="BM26" s="31"/>
      <c r="BN26" s="32"/>
      <c r="BO26" s="33" t="s">
        <v>22</v>
      </c>
      <c r="BP26" s="34"/>
      <c r="BQ26" s="34"/>
      <c r="BR26" s="34"/>
      <c r="BS26" s="35"/>
      <c r="BT26" s="166"/>
      <c r="BU26" s="167"/>
    </row>
    <row r="27" spans="2:73" ht="17.25" customHeight="1" x14ac:dyDescent="0.35">
      <c r="B27" s="138" t="s">
        <v>57</v>
      </c>
      <c r="C27" s="138"/>
      <c r="D27" s="138"/>
      <c r="E27" s="138"/>
      <c r="F27" s="138"/>
      <c r="G27" s="138"/>
      <c r="H27" s="13" t="s">
        <v>3</v>
      </c>
      <c r="I27" s="138" t="s">
        <v>73</v>
      </c>
      <c r="J27" s="138"/>
      <c r="K27" s="138"/>
      <c r="L27" s="138"/>
      <c r="M27" s="138"/>
      <c r="N27" s="138"/>
      <c r="O27" s="138"/>
      <c r="P27" s="138"/>
      <c r="Q27" s="138"/>
      <c r="R27" s="13" t="s">
        <v>3</v>
      </c>
      <c r="S27" s="138" t="s">
        <v>77</v>
      </c>
      <c r="T27" s="138"/>
      <c r="U27" s="138"/>
      <c r="V27" s="138"/>
      <c r="W27" s="138"/>
      <c r="X27" s="138"/>
      <c r="Y27" s="138"/>
      <c r="Z27" s="138"/>
      <c r="AA27" s="138"/>
      <c r="AB27" s="138"/>
      <c r="AC27" s="138"/>
      <c r="AD27" s="138"/>
      <c r="AE27" s="138"/>
      <c r="AF27" s="138"/>
      <c r="AG27" s="138"/>
      <c r="AH27" s="138"/>
      <c r="AI27" s="138"/>
      <c r="AJ27" s="138"/>
      <c r="AM27" s="16"/>
      <c r="AN27" s="34"/>
      <c r="AO27" s="34"/>
      <c r="AP27" s="35"/>
      <c r="AQ27" s="42"/>
      <c r="AR27" s="34"/>
      <c r="AS27" s="34"/>
      <c r="AT27" s="34"/>
      <c r="AU27" s="16"/>
      <c r="AV27" s="42"/>
      <c r="AW27" s="34" t="s">
        <v>83</v>
      </c>
      <c r="AX27" s="34"/>
      <c r="AY27" s="34"/>
      <c r="AZ27" s="129"/>
      <c r="BA27" s="31"/>
      <c r="BB27" s="32"/>
      <c r="BC27" s="34"/>
      <c r="BD27" s="34"/>
      <c r="BE27" s="34"/>
      <c r="BF27" s="35"/>
      <c r="BG27" s="16"/>
      <c r="BH27" s="42"/>
      <c r="BI27" s="190" t="s">
        <v>83</v>
      </c>
      <c r="BJ27" s="190"/>
      <c r="BK27" s="190"/>
      <c r="BL27" s="191"/>
      <c r="BM27" s="31"/>
      <c r="BN27" s="32"/>
      <c r="BO27" s="33"/>
      <c r="BP27" s="34"/>
      <c r="BQ27" s="34"/>
      <c r="BR27" s="34"/>
      <c r="BS27" s="35"/>
      <c r="BT27" s="166"/>
      <c r="BU27" s="167"/>
    </row>
    <row r="28" spans="2:73" ht="17.25" customHeight="1" x14ac:dyDescent="0.4">
      <c r="B28" s="34" t="s">
        <v>67</v>
      </c>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M28" s="17"/>
      <c r="AN28" s="109"/>
      <c r="AO28" s="109"/>
      <c r="AP28" s="110"/>
      <c r="AQ28" s="43"/>
      <c r="AR28" s="109"/>
      <c r="AS28" s="109"/>
      <c r="AT28" s="109"/>
      <c r="AU28" s="17"/>
      <c r="AV28" s="43"/>
      <c r="AW28" s="41" t="s">
        <v>25</v>
      </c>
      <c r="AX28" s="130"/>
      <c r="AY28" s="39" t="str">
        <f>IF(AU24="■",IF(BA27="","-",ROUNDDOWN(BA26*1000/BA27,2)),"-")</f>
        <v>-</v>
      </c>
      <c r="AZ28" s="40"/>
      <c r="BA28" s="41" t="s">
        <v>26</v>
      </c>
      <c r="BB28" s="41"/>
      <c r="BC28" s="39" t="str">
        <f>IF(AU24="■",IF(BA26="","-",ROUNDUP(-0.504*BA26+5.88,2)),"-")</f>
        <v>-</v>
      </c>
      <c r="BD28" s="40"/>
      <c r="BE28" s="127" t="str">
        <f>IF(AU24="■",IF(AY28="-","-",IF(AY28&gt;=BC28,"OK","NG")),"-")</f>
        <v>-</v>
      </c>
      <c r="BF28" s="128"/>
      <c r="BG28" s="17"/>
      <c r="BH28" s="43"/>
      <c r="BI28" s="41" t="s">
        <v>25</v>
      </c>
      <c r="BJ28" s="130"/>
      <c r="BK28" s="39" t="str">
        <f>IF(BG24="■",IF(BM27="","-",ROUNDDOWN(BM26*1000/BM27,2)),"-")</f>
        <v>-</v>
      </c>
      <c r="BL28" s="40"/>
      <c r="BM28" s="41" t="s">
        <v>26</v>
      </c>
      <c r="BN28" s="41"/>
      <c r="BO28" s="39" t="str">
        <f>IF(BG24="■",IF(BM26="","-",ROUNDUP(-0.553*BM26+6.34,2)),"-")</f>
        <v>-</v>
      </c>
      <c r="BP28" s="40"/>
      <c r="BQ28" s="36" t="str">
        <f>IF(BG24="■",IF(BK28="-","-",IF(BK28&gt;=BO28,"OK","NG")),"-")</f>
        <v>-</v>
      </c>
      <c r="BR28" s="37"/>
      <c r="BS28" s="38"/>
      <c r="BT28" s="168"/>
      <c r="BU28" s="169"/>
    </row>
    <row r="29" spans="2:73" ht="17.25" customHeight="1" x14ac:dyDescent="0.4">
      <c r="AM29" s="15" t="s">
        <v>3</v>
      </c>
      <c r="AN29" s="18" t="s">
        <v>76</v>
      </c>
      <c r="AO29" s="18"/>
      <c r="AP29" s="19"/>
      <c r="AQ29" s="105" t="s">
        <v>3</v>
      </c>
      <c r="AR29" s="18" t="s">
        <v>34</v>
      </c>
      <c r="AS29" s="107"/>
      <c r="AT29" s="107"/>
      <c r="AU29" s="9" t="s">
        <v>3</v>
      </c>
      <c r="AV29" s="125" t="s">
        <v>84</v>
      </c>
      <c r="AW29" s="125"/>
      <c r="AX29" s="125"/>
      <c r="AY29" s="125"/>
      <c r="AZ29" s="125"/>
      <c r="BA29" s="125"/>
      <c r="BB29" s="125"/>
      <c r="BC29" s="125"/>
      <c r="BD29" s="125"/>
      <c r="BE29" s="125"/>
      <c r="BF29" s="126"/>
      <c r="BG29" s="9" t="s">
        <v>3</v>
      </c>
      <c r="BH29" s="125" t="s">
        <v>84</v>
      </c>
      <c r="BI29" s="125"/>
      <c r="BJ29" s="125"/>
      <c r="BK29" s="125"/>
      <c r="BL29" s="125"/>
      <c r="BM29" s="125"/>
      <c r="BN29" s="125"/>
      <c r="BO29" s="125"/>
      <c r="BP29" s="125"/>
      <c r="BQ29" s="125"/>
      <c r="BR29" s="125"/>
      <c r="BS29" s="126"/>
      <c r="BT29" s="24" t="str">
        <f>IF(AM29="□","-",IF(OR(AND(H14="■",AQ29="■",OR(AU29="■",AU30="■",AU32="■",AU34="■")),AND(H14="■",AQ35="■",AU35="■"),AND(V14="■",AQ29="■",OR(BG29="■",BG30="■",BG32="■",BG34="■")),AND(V14="■",AQ35="■",BG35="■")),"OK","NG"))</f>
        <v>-</v>
      </c>
      <c r="BU29" s="25"/>
    </row>
    <row r="30" spans="2:73" ht="17.25" customHeight="1" x14ac:dyDescent="0.4">
      <c r="B30" s="106" t="s">
        <v>60</v>
      </c>
      <c r="C30" s="106"/>
      <c r="D30" s="106"/>
      <c r="E30" s="106"/>
      <c r="F30" s="106"/>
      <c r="G30" s="106"/>
      <c r="H30" s="106"/>
      <c r="I30" s="106"/>
      <c r="J30" s="106"/>
      <c r="K30" s="106"/>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c r="AJ30" s="106"/>
      <c r="AM30" s="16"/>
      <c r="AN30" s="20"/>
      <c r="AO30" s="20"/>
      <c r="AP30" s="21"/>
      <c r="AQ30" s="42"/>
      <c r="AR30" s="34"/>
      <c r="AS30" s="34"/>
      <c r="AT30" s="34"/>
      <c r="AU30" s="16" t="s">
        <v>3</v>
      </c>
      <c r="AV30" s="20" t="s">
        <v>85</v>
      </c>
      <c r="AW30" s="20"/>
      <c r="AX30" s="20"/>
      <c r="AY30" s="20"/>
      <c r="AZ30" s="20"/>
      <c r="BA30" s="20"/>
      <c r="BB30" s="20"/>
      <c r="BC30" s="20"/>
      <c r="BD30" s="20"/>
      <c r="BE30" s="20"/>
      <c r="BF30" s="21"/>
      <c r="BG30" s="16" t="s">
        <v>3</v>
      </c>
      <c r="BH30" s="175" t="s">
        <v>85</v>
      </c>
      <c r="BI30" s="175"/>
      <c r="BJ30" s="175"/>
      <c r="BK30" s="175"/>
      <c r="BL30" s="175"/>
      <c r="BM30" s="175"/>
      <c r="BN30" s="175"/>
      <c r="BO30" s="175"/>
      <c r="BP30" s="175"/>
      <c r="BQ30" s="175"/>
      <c r="BR30" s="175"/>
      <c r="BS30" s="176"/>
      <c r="BT30" s="26"/>
      <c r="BU30" s="27"/>
    </row>
    <row r="31" spans="2:73" ht="17.25" customHeight="1" x14ac:dyDescent="0.4">
      <c r="B31" s="183" t="s">
        <v>104</v>
      </c>
      <c r="C31" s="183"/>
      <c r="D31" s="183"/>
      <c r="E31" s="183"/>
      <c r="F31" s="183"/>
      <c r="G31" s="183"/>
      <c r="H31" s="183"/>
      <c r="I31" s="183"/>
      <c r="J31" s="183"/>
      <c r="K31" s="183"/>
      <c r="L31" s="69" t="s">
        <v>35</v>
      </c>
      <c r="M31" s="70"/>
      <c r="N31" s="70"/>
      <c r="O31" s="70"/>
      <c r="P31" s="70"/>
      <c r="Q31" s="70"/>
      <c r="R31" s="70"/>
      <c r="S31" s="70"/>
      <c r="T31" s="70"/>
      <c r="U31" s="70"/>
      <c r="V31" s="70"/>
      <c r="W31" s="70"/>
      <c r="X31" s="71"/>
      <c r="Y31" s="69" t="s">
        <v>36</v>
      </c>
      <c r="Z31" s="70"/>
      <c r="AA31" s="70"/>
      <c r="AB31" s="70"/>
      <c r="AC31" s="70"/>
      <c r="AD31" s="70"/>
      <c r="AE31" s="70"/>
      <c r="AF31" s="70"/>
      <c r="AG31" s="70"/>
      <c r="AH31" s="70"/>
      <c r="AI31" s="70"/>
      <c r="AJ31" s="71"/>
      <c r="AM31" s="16"/>
      <c r="AN31" s="20"/>
      <c r="AO31" s="20"/>
      <c r="AP31" s="21"/>
      <c r="AQ31" s="42"/>
      <c r="AR31" s="34"/>
      <c r="AS31" s="34"/>
      <c r="AT31" s="34"/>
      <c r="AU31" s="30"/>
      <c r="AV31" s="123"/>
      <c r="AW31" s="123"/>
      <c r="AX31" s="123"/>
      <c r="AY31" s="123"/>
      <c r="AZ31" s="123"/>
      <c r="BA31" s="123"/>
      <c r="BB31" s="123"/>
      <c r="BC31" s="123"/>
      <c r="BD31" s="123"/>
      <c r="BE31" s="123"/>
      <c r="BF31" s="124"/>
      <c r="BG31" s="30"/>
      <c r="BH31" s="123"/>
      <c r="BI31" s="123"/>
      <c r="BJ31" s="123"/>
      <c r="BK31" s="123"/>
      <c r="BL31" s="123"/>
      <c r="BM31" s="123"/>
      <c r="BN31" s="123"/>
      <c r="BO31" s="123"/>
      <c r="BP31" s="123"/>
      <c r="BQ31" s="123"/>
      <c r="BR31" s="123"/>
      <c r="BS31" s="124"/>
      <c r="BT31" s="26"/>
      <c r="BU31" s="27"/>
    </row>
    <row r="32" spans="2:73" ht="17.25" customHeight="1" x14ac:dyDescent="0.4">
      <c r="B32" s="183"/>
      <c r="C32" s="183"/>
      <c r="D32" s="183"/>
      <c r="E32" s="183"/>
      <c r="F32" s="183"/>
      <c r="G32" s="183"/>
      <c r="H32" s="183"/>
      <c r="I32" s="183"/>
      <c r="J32" s="183"/>
      <c r="K32" s="183"/>
      <c r="L32" s="72" t="s">
        <v>37</v>
      </c>
      <c r="M32" s="73"/>
      <c r="N32" s="73"/>
      <c r="O32" s="73"/>
      <c r="P32" s="73"/>
      <c r="Q32" s="72" t="s">
        <v>26</v>
      </c>
      <c r="R32" s="73"/>
      <c r="S32" s="73"/>
      <c r="T32" s="73"/>
      <c r="U32" s="73"/>
      <c r="V32" s="80"/>
      <c r="W32" s="73" t="s">
        <v>17</v>
      </c>
      <c r="X32" s="80"/>
      <c r="Y32" s="72" t="s">
        <v>37</v>
      </c>
      <c r="Z32" s="73"/>
      <c r="AA32" s="73"/>
      <c r="AB32" s="73"/>
      <c r="AC32" s="73"/>
      <c r="AD32" s="80"/>
      <c r="AE32" s="72" t="s">
        <v>26</v>
      </c>
      <c r="AF32" s="73"/>
      <c r="AG32" s="73"/>
      <c r="AH32" s="80"/>
      <c r="AI32" s="73" t="s">
        <v>17</v>
      </c>
      <c r="AJ32" s="80"/>
      <c r="AM32" s="16"/>
      <c r="AN32" s="20"/>
      <c r="AO32" s="20"/>
      <c r="AP32" s="21"/>
      <c r="AQ32" s="42"/>
      <c r="AR32" s="34"/>
      <c r="AS32" s="34"/>
      <c r="AT32" s="34"/>
      <c r="AU32" s="16" t="s">
        <v>3</v>
      </c>
      <c r="AV32" s="20" t="s">
        <v>86</v>
      </c>
      <c r="AW32" s="20"/>
      <c r="AX32" s="20"/>
      <c r="AY32" s="20"/>
      <c r="AZ32" s="20"/>
      <c r="BA32" s="20"/>
      <c r="BB32" s="20"/>
      <c r="BC32" s="20"/>
      <c r="BD32" s="20"/>
      <c r="BE32" s="20"/>
      <c r="BF32" s="21"/>
      <c r="BG32" s="16" t="s">
        <v>3</v>
      </c>
      <c r="BH32" s="175" t="s">
        <v>86</v>
      </c>
      <c r="BI32" s="175"/>
      <c r="BJ32" s="175"/>
      <c r="BK32" s="175"/>
      <c r="BL32" s="175"/>
      <c r="BM32" s="175"/>
      <c r="BN32" s="175"/>
      <c r="BO32" s="175"/>
      <c r="BP32" s="175"/>
      <c r="BQ32" s="175"/>
      <c r="BR32" s="175"/>
      <c r="BS32" s="176"/>
      <c r="BT32" s="26"/>
      <c r="BU32" s="27"/>
    </row>
    <row r="33" spans="2:73" ht="17.25" customHeight="1" x14ac:dyDescent="0.4">
      <c r="B33" s="183"/>
      <c r="C33" s="183"/>
      <c r="D33" s="183"/>
      <c r="E33" s="183"/>
      <c r="F33" s="183"/>
      <c r="G33" s="183"/>
      <c r="H33" s="183"/>
      <c r="I33" s="183"/>
      <c r="J33" s="183"/>
      <c r="K33" s="183"/>
      <c r="L33" s="90" t="s">
        <v>52</v>
      </c>
      <c r="M33" s="91"/>
      <c r="N33" s="91"/>
      <c r="O33" s="76" t="s">
        <v>38</v>
      </c>
      <c r="P33" s="77"/>
      <c r="Q33" s="92" t="s">
        <v>20</v>
      </c>
      <c r="R33" s="86"/>
      <c r="S33" s="86"/>
      <c r="T33" s="85" t="s">
        <v>21</v>
      </c>
      <c r="U33" s="86"/>
      <c r="V33" s="87"/>
      <c r="W33" s="81"/>
      <c r="X33" s="82"/>
      <c r="Y33" s="90" t="s">
        <v>39</v>
      </c>
      <c r="Z33" s="76"/>
      <c r="AA33" s="76"/>
      <c r="AB33" s="76"/>
      <c r="AC33" s="76" t="s">
        <v>40</v>
      </c>
      <c r="AD33" s="77"/>
      <c r="AE33" s="98" t="s">
        <v>66</v>
      </c>
      <c r="AF33" s="99"/>
      <c r="AG33" s="99"/>
      <c r="AH33" s="100"/>
      <c r="AI33" s="81"/>
      <c r="AJ33" s="82"/>
      <c r="AM33" s="16"/>
      <c r="AN33" s="20"/>
      <c r="AO33" s="20"/>
      <c r="AP33" s="21"/>
      <c r="AQ33" s="42"/>
      <c r="AR33" s="34"/>
      <c r="AS33" s="34"/>
      <c r="AT33" s="34"/>
      <c r="AU33" s="30"/>
      <c r="AV33" s="123"/>
      <c r="AW33" s="123"/>
      <c r="AX33" s="123"/>
      <c r="AY33" s="123"/>
      <c r="AZ33" s="123"/>
      <c r="BA33" s="123"/>
      <c r="BB33" s="123"/>
      <c r="BC33" s="123"/>
      <c r="BD33" s="123"/>
      <c r="BE33" s="123"/>
      <c r="BF33" s="124"/>
      <c r="BG33" s="30"/>
      <c r="BH33" s="123"/>
      <c r="BI33" s="123"/>
      <c r="BJ33" s="123"/>
      <c r="BK33" s="123"/>
      <c r="BL33" s="123"/>
      <c r="BM33" s="123"/>
      <c r="BN33" s="123"/>
      <c r="BO33" s="123"/>
      <c r="BP33" s="123"/>
      <c r="BQ33" s="123"/>
      <c r="BR33" s="123"/>
      <c r="BS33" s="124"/>
      <c r="BT33" s="26"/>
      <c r="BU33" s="27"/>
    </row>
    <row r="34" spans="2:73" ht="17.25" customHeight="1" x14ac:dyDescent="0.4">
      <c r="B34" s="183"/>
      <c r="C34" s="183"/>
      <c r="D34" s="183"/>
      <c r="E34" s="183"/>
      <c r="F34" s="183"/>
      <c r="G34" s="183"/>
      <c r="H34" s="183"/>
      <c r="I34" s="183"/>
      <c r="J34" s="183"/>
      <c r="K34" s="183"/>
      <c r="L34" s="74"/>
      <c r="M34" s="75"/>
      <c r="N34" s="75"/>
      <c r="O34" s="78"/>
      <c r="P34" s="79"/>
      <c r="Q34" s="93"/>
      <c r="R34" s="88"/>
      <c r="S34" s="88"/>
      <c r="T34" s="88"/>
      <c r="U34" s="88"/>
      <c r="V34" s="89"/>
      <c r="W34" s="83"/>
      <c r="X34" s="84"/>
      <c r="Y34" s="74" t="s">
        <v>41</v>
      </c>
      <c r="Z34" s="75"/>
      <c r="AA34" s="75" t="s">
        <v>42</v>
      </c>
      <c r="AB34" s="75"/>
      <c r="AC34" s="78"/>
      <c r="AD34" s="79"/>
      <c r="AE34" s="74" t="s">
        <v>41</v>
      </c>
      <c r="AF34" s="75"/>
      <c r="AG34" s="75" t="s">
        <v>42</v>
      </c>
      <c r="AH34" s="101"/>
      <c r="AI34" s="83"/>
      <c r="AJ34" s="84"/>
      <c r="AM34" s="16"/>
      <c r="AN34" s="20"/>
      <c r="AO34" s="20"/>
      <c r="AP34" s="21"/>
      <c r="AQ34" s="43"/>
      <c r="AR34" s="109"/>
      <c r="AS34" s="109"/>
      <c r="AT34" s="109"/>
      <c r="AU34" s="10" t="s">
        <v>3</v>
      </c>
      <c r="AV34" s="109" t="s">
        <v>43</v>
      </c>
      <c r="AW34" s="109"/>
      <c r="AX34" s="109"/>
      <c r="AY34" s="109"/>
      <c r="AZ34" s="109"/>
      <c r="BA34" s="109"/>
      <c r="BB34" s="109"/>
      <c r="BC34" s="109"/>
      <c r="BD34" s="109"/>
      <c r="BE34" s="109"/>
      <c r="BF34" s="110"/>
      <c r="BG34" s="10" t="s">
        <v>3</v>
      </c>
      <c r="BH34" s="177" t="s">
        <v>43</v>
      </c>
      <c r="BI34" s="177"/>
      <c r="BJ34" s="177"/>
      <c r="BK34" s="177"/>
      <c r="BL34" s="177"/>
      <c r="BM34" s="177"/>
      <c r="BN34" s="177"/>
      <c r="BO34" s="177"/>
      <c r="BP34" s="177"/>
      <c r="BQ34" s="177"/>
      <c r="BR34" s="177"/>
      <c r="BS34" s="178"/>
      <c r="BT34" s="26"/>
      <c r="BU34" s="27"/>
    </row>
    <row r="35" spans="2:73" ht="17.25" customHeight="1" x14ac:dyDescent="0.4">
      <c r="B35" s="14" t="s">
        <v>3</v>
      </c>
      <c r="C35" s="47" t="s">
        <v>103</v>
      </c>
      <c r="D35" s="47"/>
      <c r="E35" s="47"/>
      <c r="F35" s="47"/>
      <c r="G35" s="47"/>
      <c r="H35" s="47"/>
      <c r="I35" s="47"/>
      <c r="J35" s="47"/>
      <c r="K35" s="198"/>
      <c r="L35" s="179"/>
      <c r="M35" s="94"/>
      <c r="N35" s="94"/>
      <c r="O35" s="94" t="s">
        <v>3</v>
      </c>
      <c r="P35" s="104"/>
      <c r="Q35" s="95">
        <v>4.7</v>
      </c>
      <c r="R35" s="96"/>
      <c r="S35" s="96"/>
      <c r="T35" s="96">
        <v>2.2999999999999998</v>
      </c>
      <c r="U35" s="96"/>
      <c r="V35" s="97"/>
      <c r="W35" s="102" t="str">
        <f>IF(B35="□","-",IF(L35="","NG",IF($V$14="■",IF(L35&lt;=T35,"OK","NG"),IF($H$14="■",IF(L35&lt;=Q35,"OK","NG"),"-"))))</f>
        <v>-</v>
      </c>
      <c r="X35" s="103"/>
      <c r="Y35" s="179"/>
      <c r="Z35" s="94"/>
      <c r="AA35" s="94"/>
      <c r="AB35" s="94"/>
      <c r="AC35" s="94" t="s">
        <v>3</v>
      </c>
      <c r="AD35" s="104"/>
      <c r="AE35" s="95">
        <v>0.59</v>
      </c>
      <c r="AF35" s="96"/>
      <c r="AG35" s="96">
        <v>0.73</v>
      </c>
      <c r="AH35" s="97"/>
      <c r="AI35" s="102" t="str">
        <f>IF(B35="□","-",IF(AND(Y35="",AA35=""),"NG",IF(AA35="",IF(Y35&lt;=AE35,"OK","NG"),IF(Y35="",IF(AA35&lt;=AG35,"OK","NG"),IF(AND(Y35&lt;=AE35,AA35&lt;=AG35),"OK","NG")))))</f>
        <v>-</v>
      </c>
      <c r="AJ35" s="103"/>
      <c r="AM35" s="16"/>
      <c r="AN35" s="20"/>
      <c r="AO35" s="20"/>
      <c r="AP35" s="21"/>
      <c r="AQ35" s="15" t="s">
        <v>3</v>
      </c>
      <c r="AR35" s="18" t="s">
        <v>44</v>
      </c>
      <c r="AS35" s="18"/>
      <c r="AT35" s="19"/>
      <c r="AU35" s="15" t="s">
        <v>3</v>
      </c>
      <c r="AV35" s="18" t="s">
        <v>87</v>
      </c>
      <c r="AW35" s="18"/>
      <c r="AX35" s="18"/>
      <c r="AY35" s="18"/>
      <c r="AZ35" s="18"/>
      <c r="BA35" s="18"/>
      <c r="BB35" s="18"/>
      <c r="BC35" s="18"/>
      <c r="BD35" s="18"/>
      <c r="BE35" s="18"/>
      <c r="BF35" s="19"/>
      <c r="BG35" s="15" t="s">
        <v>3</v>
      </c>
      <c r="BH35" s="18" t="s">
        <v>93</v>
      </c>
      <c r="BI35" s="18"/>
      <c r="BJ35" s="18"/>
      <c r="BK35" s="18"/>
      <c r="BL35" s="18"/>
      <c r="BM35" s="18"/>
      <c r="BN35" s="18"/>
      <c r="BO35" s="18"/>
      <c r="BP35" s="18"/>
      <c r="BQ35" s="18"/>
      <c r="BR35" s="18"/>
      <c r="BS35" s="19"/>
      <c r="BT35" s="26"/>
      <c r="BU35" s="27"/>
    </row>
    <row r="36" spans="2:73" ht="17.25" customHeight="1" x14ac:dyDescent="0.4">
      <c r="B36" s="6" t="s">
        <v>3</v>
      </c>
      <c r="C36" s="68" t="s">
        <v>101</v>
      </c>
      <c r="D36" s="68"/>
      <c r="E36" s="68"/>
      <c r="F36" s="68"/>
      <c r="G36" s="68"/>
      <c r="H36" s="68"/>
      <c r="I36" s="68"/>
      <c r="J36" s="68"/>
      <c r="K36" s="199"/>
      <c r="L36" s="201"/>
      <c r="M36" s="57"/>
      <c r="N36" s="57"/>
      <c r="O36" s="57" t="s">
        <v>3</v>
      </c>
      <c r="P36" s="202"/>
      <c r="Q36" s="174">
        <v>4.7</v>
      </c>
      <c r="R36" s="91"/>
      <c r="S36" s="91"/>
      <c r="T36" s="91">
        <v>2.2999999999999998</v>
      </c>
      <c r="U36" s="91"/>
      <c r="V36" s="203"/>
      <c r="W36" s="53" t="str">
        <f>IF(B36="□","-",IF(L36="","NG",IF($V$14="■",IF(L36&lt;=T36,"OK","NG"),IF($H$14="■",IF(L36&lt;=Q36,"OK","NG"),"-"))))</f>
        <v>-</v>
      </c>
      <c r="X36" s="54"/>
      <c r="Y36" s="192"/>
      <c r="Z36" s="193"/>
      <c r="AA36" s="193"/>
      <c r="AB36" s="193"/>
      <c r="AC36" s="193"/>
      <c r="AD36" s="193"/>
      <c r="AE36" s="193"/>
      <c r="AF36" s="193"/>
      <c r="AG36" s="193"/>
      <c r="AH36" s="193"/>
      <c r="AI36" s="193"/>
      <c r="AJ36" s="194"/>
      <c r="AM36" s="16"/>
      <c r="AN36" s="20"/>
      <c r="AO36" s="20"/>
      <c r="AP36" s="21"/>
      <c r="AQ36" s="16"/>
      <c r="AR36" s="20"/>
      <c r="AS36" s="20"/>
      <c r="AT36" s="21"/>
      <c r="AU36" s="16"/>
      <c r="AV36" s="20"/>
      <c r="AW36" s="20"/>
      <c r="AX36" s="20"/>
      <c r="AY36" s="20"/>
      <c r="AZ36" s="20"/>
      <c r="BA36" s="20"/>
      <c r="BB36" s="20"/>
      <c r="BC36" s="20"/>
      <c r="BD36" s="20"/>
      <c r="BE36" s="20"/>
      <c r="BF36" s="21"/>
      <c r="BG36" s="16"/>
      <c r="BH36" s="20"/>
      <c r="BI36" s="20"/>
      <c r="BJ36" s="20"/>
      <c r="BK36" s="20"/>
      <c r="BL36" s="20"/>
      <c r="BM36" s="20"/>
      <c r="BN36" s="20"/>
      <c r="BO36" s="20"/>
      <c r="BP36" s="20"/>
      <c r="BQ36" s="20"/>
      <c r="BR36" s="20"/>
      <c r="BS36" s="21"/>
      <c r="BT36" s="26"/>
      <c r="BU36" s="27"/>
    </row>
    <row r="37" spans="2:73" ht="17.25" customHeight="1" x14ac:dyDescent="0.4">
      <c r="B37" s="7" t="s">
        <v>3</v>
      </c>
      <c r="C37" s="46" t="s">
        <v>102</v>
      </c>
      <c r="D37" s="46"/>
      <c r="E37" s="46"/>
      <c r="F37" s="46"/>
      <c r="G37" s="46"/>
      <c r="H37" s="46"/>
      <c r="I37" s="46"/>
      <c r="J37" s="46"/>
      <c r="K37" s="200"/>
      <c r="L37" s="180"/>
      <c r="M37" s="63"/>
      <c r="N37" s="63"/>
      <c r="O37" s="181"/>
      <c r="P37" s="182"/>
      <c r="Q37" s="74">
        <v>4.7</v>
      </c>
      <c r="R37" s="75"/>
      <c r="S37" s="75"/>
      <c r="T37" s="75">
        <v>2.2999999999999998</v>
      </c>
      <c r="U37" s="75"/>
      <c r="V37" s="101"/>
      <c r="W37" s="51" t="str">
        <f>IF(B37="□","-",IF(L37="","NG",IF($V$14="■",IF(L37&lt;=T37,"OK","NG"),IF($H$14="■",IF(L37&lt;=Q37,"OK","NG"),"-"))))</f>
        <v>-</v>
      </c>
      <c r="X37" s="52"/>
      <c r="Y37" s="195"/>
      <c r="Z37" s="196"/>
      <c r="AA37" s="196"/>
      <c r="AB37" s="196"/>
      <c r="AC37" s="196"/>
      <c r="AD37" s="196"/>
      <c r="AE37" s="196"/>
      <c r="AF37" s="196"/>
      <c r="AG37" s="196"/>
      <c r="AH37" s="196"/>
      <c r="AI37" s="196"/>
      <c r="AJ37" s="197"/>
      <c r="AM37" s="16"/>
      <c r="AN37" s="20"/>
      <c r="AO37" s="20"/>
      <c r="AP37" s="21"/>
      <c r="AQ37" s="16"/>
      <c r="AR37" s="20"/>
      <c r="AS37" s="20"/>
      <c r="AT37" s="21"/>
      <c r="AU37" s="16"/>
      <c r="AV37" s="20"/>
      <c r="AW37" s="20"/>
      <c r="AX37" s="20"/>
      <c r="AY37" s="20"/>
      <c r="AZ37" s="20"/>
      <c r="BA37" s="20"/>
      <c r="BB37" s="20"/>
      <c r="BC37" s="20"/>
      <c r="BD37" s="20"/>
      <c r="BE37" s="20"/>
      <c r="BF37" s="21"/>
      <c r="BG37" s="16"/>
      <c r="BH37" s="20"/>
      <c r="BI37" s="20"/>
      <c r="BJ37" s="20"/>
      <c r="BK37" s="20"/>
      <c r="BL37" s="20"/>
      <c r="BM37" s="20"/>
      <c r="BN37" s="20"/>
      <c r="BO37" s="20"/>
      <c r="BP37" s="20"/>
      <c r="BQ37" s="20"/>
      <c r="BR37" s="20"/>
      <c r="BS37" s="21"/>
      <c r="BT37" s="26"/>
      <c r="BU37" s="27"/>
    </row>
    <row r="38" spans="2:73" ht="17.25" customHeight="1" x14ac:dyDescent="0.4">
      <c r="B38" s="107" t="s">
        <v>62</v>
      </c>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M38" s="17"/>
      <c r="AN38" s="22"/>
      <c r="AO38" s="22"/>
      <c r="AP38" s="23"/>
      <c r="AQ38" s="17"/>
      <c r="AR38" s="22"/>
      <c r="AS38" s="22"/>
      <c r="AT38" s="23"/>
      <c r="AU38" s="17"/>
      <c r="AV38" s="22"/>
      <c r="AW38" s="22"/>
      <c r="AX38" s="22"/>
      <c r="AY38" s="22"/>
      <c r="AZ38" s="22"/>
      <c r="BA38" s="22"/>
      <c r="BB38" s="22"/>
      <c r="BC38" s="22"/>
      <c r="BD38" s="22"/>
      <c r="BE38" s="22"/>
      <c r="BF38" s="23"/>
      <c r="BG38" s="17"/>
      <c r="BH38" s="22"/>
      <c r="BI38" s="22"/>
      <c r="BJ38" s="22"/>
      <c r="BK38" s="22"/>
      <c r="BL38" s="22"/>
      <c r="BM38" s="22"/>
      <c r="BN38" s="22"/>
      <c r="BO38" s="22"/>
      <c r="BP38" s="22"/>
      <c r="BQ38" s="22"/>
      <c r="BR38" s="22"/>
      <c r="BS38" s="23"/>
      <c r="BT38" s="28"/>
      <c r="BU38" s="29"/>
    </row>
    <row r="39" spans="2:73" ht="17.25" customHeight="1" x14ac:dyDescent="0.4">
      <c r="B39" s="20" t="s">
        <v>105</v>
      </c>
      <c r="C39" s="20"/>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M39" s="15" t="s">
        <v>3</v>
      </c>
      <c r="AN39" s="107" t="s">
        <v>45</v>
      </c>
      <c r="AO39" s="107"/>
      <c r="AP39" s="107"/>
      <c r="AQ39" s="107"/>
      <c r="AR39" s="107"/>
      <c r="AS39" s="107"/>
      <c r="AT39" s="107"/>
      <c r="AU39" s="15" t="s">
        <v>3</v>
      </c>
      <c r="AV39" s="18" t="s">
        <v>46</v>
      </c>
      <c r="AW39" s="18"/>
      <c r="AX39" s="18"/>
      <c r="AY39" s="18"/>
      <c r="AZ39" s="18"/>
      <c r="BA39" s="18"/>
      <c r="BB39" s="18"/>
      <c r="BC39" s="18"/>
      <c r="BD39" s="18"/>
      <c r="BE39" s="18"/>
      <c r="BF39" s="19"/>
      <c r="BG39" s="15" t="s">
        <v>3</v>
      </c>
      <c r="BH39" s="18" t="s">
        <v>47</v>
      </c>
      <c r="BI39" s="18"/>
      <c r="BJ39" s="18"/>
      <c r="BK39" s="18"/>
      <c r="BL39" s="18"/>
      <c r="BM39" s="18"/>
      <c r="BN39" s="18"/>
      <c r="BO39" s="18"/>
      <c r="BP39" s="18"/>
      <c r="BQ39" s="18"/>
      <c r="BR39" s="18"/>
      <c r="BS39" s="19"/>
      <c r="BT39" s="164" t="str">
        <f>IF(AM39="□","-",IF(OR(AND(H14="■",AU39="■"),AND(V14="■",BG39="■")),"OK","NG"))</f>
        <v>-</v>
      </c>
      <c r="BU39" s="165"/>
    </row>
    <row r="40" spans="2:73" ht="17.25" customHeight="1" x14ac:dyDescent="0.4">
      <c r="B40" s="20"/>
      <c r="C40" s="20"/>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M40" s="17"/>
      <c r="AN40" s="109"/>
      <c r="AO40" s="109"/>
      <c r="AP40" s="109"/>
      <c r="AQ40" s="109"/>
      <c r="AR40" s="109"/>
      <c r="AS40" s="109"/>
      <c r="AT40" s="109"/>
      <c r="AU40" s="17"/>
      <c r="AV40" s="22"/>
      <c r="AW40" s="22"/>
      <c r="AX40" s="22"/>
      <c r="AY40" s="22"/>
      <c r="AZ40" s="22"/>
      <c r="BA40" s="22"/>
      <c r="BB40" s="22"/>
      <c r="BC40" s="22"/>
      <c r="BD40" s="22"/>
      <c r="BE40" s="22"/>
      <c r="BF40" s="23"/>
      <c r="BG40" s="17"/>
      <c r="BH40" s="22"/>
      <c r="BI40" s="22"/>
      <c r="BJ40" s="22"/>
      <c r="BK40" s="22"/>
      <c r="BL40" s="22"/>
      <c r="BM40" s="22"/>
      <c r="BN40" s="22"/>
      <c r="BO40" s="22"/>
      <c r="BP40" s="22"/>
      <c r="BQ40" s="22"/>
      <c r="BR40" s="22"/>
      <c r="BS40" s="23"/>
      <c r="BT40" s="168"/>
      <c r="BU40" s="169"/>
    </row>
    <row r="41" spans="2:73" ht="17.25" customHeight="1" x14ac:dyDescent="0.4">
      <c r="B41" s="20" t="s">
        <v>106</v>
      </c>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M41" s="15" t="s">
        <v>3</v>
      </c>
      <c r="AN41" s="107" t="s">
        <v>48</v>
      </c>
      <c r="AO41" s="107"/>
      <c r="AP41" s="107"/>
      <c r="AQ41" s="107"/>
      <c r="AR41" s="107"/>
      <c r="AS41" s="107"/>
      <c r="AT41" s="108"/>
      <c r="AU41" s="16" t="s">
        <v>3</v>
      </c>
      <c r="AV41" s="20" t="s">
        <v>88</v>
      </c>
      <c r="AW41" s="20"/>
      <c r="AX41" s="20"/>
      <c r="AY41" s="20"/>
      <c r="AZ41" s="20"/>
      <c r="BA41" s="20"/>
      <c r="BB41" s="20"/>
      <c r="BC41" s="20"/>
      <c r="BD41" s="20"/>
      <c r="BE41" s="20"/>
      <c r="BF41" s="21"/>
      <c r="BG41" s="16" t="s">
        <v>3</v>
      </c>
      <c r="BH41" s="18" t="s">
        <v>94</v>
      </c>
      <c r="BI41" s="18"/>
      <c r="BJ41" s="18"/>
      <c r="BK41" s="18"/>
      <c r="BL41" s="18"/>
      <c r="BM41" s="18"/>
      <c r="BN41" s="18"/>
      <c r="BO41" s="18"/>
      <c r="BP41" s="18"/>
      <c r="BQ41" s="18"/>
      <c r="BR41" s="18"/>
      <c r="BS41" s="19"/>
      <c r="BT41" s="164" t="str">
        <f>IF(AM41="□","-",IF(OR(AND(H14="■",OR(AU41="■",AU43="■",AU45="■")),AND(V14="■",AND(OR(BG41="■",BG43="■",BG45="■"),BG47="■"))),"OK","NG"))</f>
        <v>-</v>
      </c>
      <c r="BU41" s="165"/>
    </row>
    <row r="42" spans="2:73" ht="17.25" customHeight="1" x14ac:dyDescent="0.4">
      <c r="B42" s="20"/>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M42" s="16"/>
      <c r="AN42" s="34"/>
      <c r="AO42" s="34"/>
      <c r="AP42" s="34"/>
      <c r="AQ42" s="34"/>
      <c r="AR42" s="34"/>
      <c r="AS42" s="34"/>
      <c r="AT42" s="35"/>
      <c r="AU42" s="30"/>
      <c r="AV42" s="123"/>
      <c r="AW42" s="123"/>
      <c r="AX42" s="123"/>
      <c r="AY42" s="123"/>
      <c r="AZ42" s="123"/>
      <c r="BA42" s="123"/>
      <c r="BB42" s="123"/>
      <c r="BC42" s="123"/>
      <c r="BD42" s="123"/>
      <c r="BE42" s="123"/>
      <c r="BF42" s="124"/>
      <c r="BG42" s="30"/>
      <c r="BH42" s="123"/>
      <c r="BI42" s="123"/>
      <c r="BJ42" s="123"/>
      <c r="BK42" s="123"/>
      <c r="BL42" s="123"/>
      <c r="BM42" s="123"/>
      <c r="BN42" s="123"/>
      <c r="BO42" s="123"/>
      <c r="BP42" s="123"/>
      <c r="BQ42" s="123"/>
      <c r="BR42" s="123"/>
      <c r="BS42" s="124"/>
      <c r="BT42" s="166"/>
      <c r="BU42" s="167"/>
    </row>
    <row r="43" spans="2:73" ht="17.25" customHeight="1" x14ac:dyDescent="0.4">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M43" s="16"/>
      <c r="AN43" s="34"/>
      <c r="AO43" s="34"/>
      <c r="AP43" s="34"/>
      <c r="AQ43" s="34"/>
      <c r="AR43" s="34"/>
      <c r="AS43" s="34"/>
      <c r="AT43" s="35"/>
      <c r="AU43" s="16" t="s">
        <v>3</v>
      </c>
      <c r="AV43" s="20" t="s">
        <v>89</v>
      </c>
      <c r="AW43" s="20"/>
      <c r="AX43" s="20"/>
      <c r="AY43" s="20"/>
      <c r="AZ43" s="20"/>
      <c r="BA43" s="20"/>
      <c r="BB43" s="20"/>
      <c r="BC43" s="20"/>
      <c r="BD43" s="20"/>
      <c r="BE43" s="20"/>
      <c r="BF43" s="21"/>
      <c r="BG43" s="16" t="s">
        <v>3</v>
      </c>
      <c r="BH43" s="175" t="s">
        <v>95</v>
      </c>
      <c r="BI43" s="175"/>
      <c r="BJ43" s="175"/>
      <c r="BK43" s="175"/>
      <c r="BL43" s="175"/>
      <c r="BM43" s="175"/>
      <c r="BN43" s="175"/>
      <c r="BO43" s="175"/>
      <c r="BP43" s="175"/>
      <c r="BQ43" s="175"/>
      <c r="BR43" s="175"/>
      <c r="BS43" s="176"/>
      <c r="BT43" s="166"/>
      <c r="BU43" s="167"/>
    </row>
    <row r="44" spans="2:73" ht="17.25" customHeight="1" x14ac:dyDescent="0.4">
      <c r="B44" s="213" t="s">
        <v>63</v>
      </c>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214"/>
      <c r="AM44" s="16"/>
      <c r="AN44" s="34"/>
      <c r="AO44" s="34"/>
      <c r="AP44" s="34"/>
      <c r="AQ44" s="34"/>
      <c r="AR44" s="34"/>
      <c r="AS44" s="34"/>
      <c r="AT44" s="35"/>
      <c r="AU44" s="30"/>
      <c r="AV44" s="123"/>
      <c r="AW44" s="123"/>
      <c r="AX44" s="123"/>
      <c r="AY44" s="123"/>
      <c r="AZ44" s="123"/>
      <c r="BA44" s="123"/>
      <c r="BB44" s="123"/>
      <c r="BC44" s="123"/>
      <c r="BD44" s="123"/>
      <c r="BE44" s="123"/>
      <c r="BF44" s="124"/>
      <c r="BG44" s="30"/>
      <c r="BH44" s="123"/>
      <c r="BI44" s="123"/>
      <c r="BJ44" s="123"/>
      <c r="BK44" s="123"/>
      <c r="BL44" s="123"/>
      <c r="BM44" s="123"/>
      <c r="BN44" s="123"/>
      <c r="BO44" s="123"/>
      <c r="BP44" s="123"/>
      <c r="BQ44" s="123"/>
      <c r="BR44" s="123"/>
      <c r="BS44" s="124"/>
      <c r="BT44" s="166"/>
      <c r="BU44" s="167"/>
    </row>
    <row r="45" spans="2:73" ht="17.25" customHeight="1" x14ac:dyDescent="0.4">
      <c r="B45" s="204" t="s">
        <v>64</v>
      </c>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6"/>
      <c r="AM45" s="16"/>
      <c r="AN45" s="34"/>
      <c r="AO45" s="34"/>
      <c r="AP45" s="34"/>
      <c r="AQ45" s="34"/>
      <c r="AR45" s="34"/>
      <c r="AS45" s="34"/>
      <c r="AT45" s="35"/>
      <c r="AU45" s="16" t="s">
        <v>3</v>
      </c>
      <c r="AV45" s="34" t="s">
        <v>68</v>
      </c>
      <c r="AW45" s="34"/>
      <c r="AX45" s="34"/>
      <c r="AY45" s="34"/>
      <c r="AZ45" s="34"/>
      <c r="BA45" s="34"/>
      <c r="BB45" s="34"/>
      <c r="BC45" s="34"/>
      <c r="BD45" s="34"/>
      <c r="BE45" s="34"/>
      <c r="BF45" s="35"/>
      <c r="BG45" s="16" t="s">
        <v>3</v>
      </c>
      <c r="BH45" s="175" t="s">
        <v>96</v>
      </c>
      <c r="BI45" s="175"/>
      <c r="BJ45" s="175"/>
      <c r="BK45" s="175"/>
      <c r="BL45" s="175"/>
      <c r="BM45" s="175"/>
      <c r="BN45" s="175"/>
      <c r="BO45" s="175"/>
      <c r="BP45" s="175"/>
      <c r="BQ45" s="175"/>
      <c r="BR45" s="175"/>
      <c r="BS45" s="176"/>
      <c r="BT45" s="166"/>
      <c r="BU45" s="167"/>
    </row>
    <row r="46" spans="2:73" ht="17.25" customHeight="1" x14ac:dyDescent="0.4">
      <c r="B46" s="207"/>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c r="AJ46" s="209"/>
      <c r="AM46" s="16"/>
      <c r="AN46" s="34"/>
      <c r="AO46" s="34"/>
      <c r="AP46" s="34"/>
      <c r="AQ46" s="34"/>
      <c r="AR46" s="34"/>
      <c r="AS46" s="34"/>
      <c r="AT46" s="35"/>
      <c r="AU46" s="30"/>
      <c r="AV46" s="121"/>
      <c r="AW46" s="121"/>
      <c r="AX46" s="121"/>
      <c r="AY46" s="121"/>
      <c r="AZ46" s="121"/>
      <c r="BA46" s="121"/>
      <c r="BB46" s="121"/>
      <c r="BC46" s="121"/>
      <c r="BD46" s="121"/>
      <c r="BE46" s="121"/>
      <c r="BF46" s="122"/>
      <c r="BG46" s="30"/>
      <c r="BH46" s="123"/>
      <c r="BI46" s="123"/>
      <c r="BJ46" s="123"/>
      <c r="BK46" s="123"/>
      <c r="BL46" s="123"/>
      <c r="BM46" s="123"/>
      <c r="BN46" s="123"/>
      <c r="BO46" s="123"/>
      <c r="BP46" s="123"/>
      <c r="BQ46" s="123"/>
      <c r="BR46" s="123"/>
      <c r="BS46" s="124"/>
      <c r="BT46" s="166"/>
      <c r="BU46" s="167"/>
    </row>
    <row r="47" spans="2:73" ht="17.25" customHeight="1" x14ac:dyDescent="0.4">
      <c r="B47" s="207"/>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9"/>
      <c r="AM47" s="16"/>
      <c r="AN47" s="34"/>
      <c r="AO47" s="34"/>
      <c r="AP47" s="34"/>
      <c r="AQ47" s="34"/>
      <c r="AR47" s="34"/>
      <c r="AS47" s="34"/>
      <c r="AT47" s="35"/>
      <c r="AU47" s="111"/>
      <c r="AV47" s="112"/>
      <c r="AW47" s="112"/>
      <c r="AX47" s="112"/>
      <c r="AY47" s="112"/>
      <c r="AZ47" s="112"/>
      <c r="BA47" s="112"/>
      <c r="BB47" s="112"/>
      <c r="BC47" s="112"/>
      <c r="BD47" s="112"/>
      <c r="BE47" s="112"/>
      <c r="BF47" s="113"/>
      <c r="BG47" s="120" t="s">
        <v>3</v>
      </c>
      <c r="BH47" s="175" t="s">
        <v>110</v>
      </c>
      <c r="BI47" s="175"/>
      <c r="BJ47" s="175"/>
      <c r="BK47" s="175"/>
      <c r="BL47" s="175"/>
      <c r="BM47" s="175"/>
      <c r="BN47" s="175"/>
      <c r="BO47" s="175"/>
      <c r="BP47" s="175"/>
      <c r="BQ47" s="175"/>
      <c r="BR47" s="175"/>
      <c r="BS47" s="176"/>
      <c r="BT47" s="166"/>
      <c r="BU47" s="167"/>
    </row>
    <row r="48" spans="2:73" ht="17.25" customHeight="1" x14ac:dyDescent="0.4">
      <c r="B48" s="207"/>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c r="AJ48" s="209"/>
      <c r="AM48" s="16"/>
      <c r="AN48" s="34"/>
      <c r="AO48" s="34"/>
      <c r="AP48" s="34"/>
      <c r="AQ48" s="34"/>
      <c r="AR48" s="34"/>
      <c r="AS48" s="34"/>
      <c r="AT48" s="35"/>
      <c r="AU48" s="114"/>
      <c r="AV48" s="115"/>
      <c r="AW48" s="115"/>
      <c r="AX48" s="115"/>
      <c r="AY48" s="115"/>
      <c r="AZ48" s="115"/>
      <c r="BA48" s="115"/>
      <c r="BB48" s="115"/>
      <c r="BC48" s="115"/>
      <c r="BD48" s="115"/>
      <c r="BE48" s="115"/>
      <c r="BF48" s="116"/>
      <c r="BG48" s="16"/>
      <c r="BH48" s="20"/>
      <c r="BI48" s="20"/>
      <c r="BJ48" s="20"/>
      <c r="BK48" s="20"/>
      <c r="BL48" s="20"/>
      <c r="BM48" s="20"/>
      <c r="BN48" s="20"/>
      <c r="BO48" s="20"/>
      <c r="BP48" s="20"/>
      <c r="BQ48" s="20"/>
      <c r="BR48" s="20"/>
      <c r="BS48" s="21"/>
      <c r="BT48" s="166"/>
      <c r="BU48" s="167"/>
    </row>
    <row r="49" spans="2:73" ht="17.25" customHeight="1" x14ac:dyDescent="0.4">
      <c r="B49" s="207"/>
      <c r="C49" s="208"/>
      <c r="D49" s="208"/>
      <c r="E49" s="208"/>
      <c r="F49" s="208"/>
      <c r="G49" s="208"/>
      <c r="H49" s="208"/>
      <c r="I49" s="208"/>
      <c r="J49" s="208"/>
      <c r="K49" s="208"/>
      <c r="L49" s="208"/>
      <c r="M49" s="208"/>
      <c r="N49" s="208"/>
      <c r="O49" s="208"/>
      <c r="P49" s="208"/>
      <c r="Q49" s="208"/>
      <c r="R49" s="208"/>
      <c r="S49" s="208"/>
      <c r="T49" s="208"/>
      <c r="U49" s="208"/>
      <c r="V49" s="208"/>
      <c r="W49" s="208"/>
      <c r="X49" s="208"/>
      <c r="Y49" s="208"/>
      <c r="Z49" s="208"/>
      <c r="AA49" s="208"/>
      <c r="AB49" s="208"/>
      <c r="AC49" s="208"/>
      <c r="AD49" s="208"/>
      <c r="AE49" s="208"/>
      <c r="AF49" s="208"/>
      <c r="AG49" s="208"/>
      <c r="AH49" s="208"/>
      <c r="AI49" s="208"/>
      <c r="AJ49" s="209"/>
      <c r="AM49" s="16"/>
      <c r="AN49" s="34"/>
      <c r="AO49" s="34"/>
      <c r="AP49" s="34"/>
      <c r="AQ49" s="34"/>
      <c r="AR49" s="34"/>
      <c r="AS49" s="34"/>
      <c r="AT49" s="35"/>
      <c r="AU49" s="114"/>
      <c r="AV49" s="115"/>
      <c r="AW49" s="115"/>
      <c r="AX49" s="115"/>
      <c r="AY49" s="115"/>
      <c r="AZ49" s="115"/>
      <c r="BA49" s="115"/>
      <c r="BB49" s="115"/>
      <c r="BC49" s="115"/>
      <c r="BD49" s="115"/>
      <c r="BE49" s="115"/>
      <c r="BF49" s="116"/>
      <c r="BG49" s="16"/>
      <c r="BH49" s="20"/>
      <c r="BI49" s="20"/>
      <c r="BJ49" s="20"/>
      <c r="BK49" s="20"/>
      <c r="BL49" s="20"/>
      <c r="BM49" s="20"/>
      <c r="BN49" s="20"/>
      <c r="BO49" s="20"/>
      <c r="BP49" s="20"/>
      <c r="BQ49" s="20"/>
      <c r="BR49" s="20"/>
      <c r="BS49" s="21"/>
      <c r="BT49" s="166"/>
      <c r="BU49" s="167"/>
    </row>
    <row r="50" spans="2:73" ht="17.25" customHeight="1" x14ac:dyDescent="0.4">
      <c r="B50" s="207"/>
      <c r="C50" s="208"/>
      <c r="D50" s="208"/>
      <c r="E50" s="208"/>
      <c r="F50" s="208"/>
      <c r="G50" s="208"/>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9"/>
      <c r="AM50" s="17"/>
      <c r="AN50" s="109"/>
      <c r="AO50" s="109"/>
      <c r="AP50" s="109"/>
      <c r="AQ50" s="109"/>
      <c r="AR50" s="109"/>
      <c r="AS50" s="109"/>
      <c r="AT50" s="110"/>
      <c r="AU50" s="117"/>
      <c r="AV50" s="118"/>
      <c r="AW50" s="118"/>
      <c r="AX50" s="118"/>
      <c r="AY50" s="118"/>
      <c r="AZ50" s="118"/>
      <c r="BA50" s="118"/>
      <c r="BB50" s="118"/>
      <c r="BC50" s="118"/>
      <c r="BD50" s="118"/>
      <c r="BE50" s="118"/>
      <c r="BF50" s="119"/>
      <c r="BG50" s="17"/>
      <c r="BH50" s="22"/>
      <c r="BI50" s="22"/>
      <c r="BJ50" s="22"/>
      <c r="BK50" s="22"/>
      <c r="BL50" s="22"/>
      <c r="BM50" s="22"/>
      <c r="BN50" s="22"/>
      <c r="BO50" s="22"/>
      <c r="BP50" s="22"/>
      <c r="BQ50" s="22"/>
      <c r="BR50" s="22"/>
      <c r="BS50" s="23"/>
      <c r="BT50" s="168"/>
      <c r="BU50" s="169"/>
    </row>
    <row r="51" spans="2:73" ht="17.25" customHeight="1" x14ac:dyDescent="0.4">
      <c r="B51" s="207"/>
      <c r="C51" s="208"/>
      <c r="D51" s="208"/>
      <c r="E51" s="208"/>
      <c r="F51" s="208"/>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c r="AE51" s="208"/>
      <c r="AF51" s="208"/>
      <c r="AG51" s="208"/>
      <c r="AH51" s="208"/>
      <c r="AI51" s="208"/>
      <c r="AJ51" s="209"/>
      <c r="AM51" s="18" t="s">
        <v>107</v>
      </c>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row>
    <row r="52" spans="2:73" ht="17.25" customHeight="1" x14ac:dyDescent="0.4">
      <c r="B52" s="210"/>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2"/>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row>
  </sheetData>
  <sheetProtection algorithmName="SHA-512" hashValue="63C0D0Ez45EkRifI29FhzedTQVQc+NuoCdAUko03pPTi4/cpocA/G0R1e4DBfIuFUNybJeVWHDw1lsy7EFa68w==" saltValue="PytLm9TPLq45yyPMEonBxg==" spinCount="100000" sheet="1" selectLockedCells="1"/>
  <mergeCells count="289">
    <mergeCell ref="AM51:BU52"/>
    <mergeCell ref="B38:AJ38"/>
    <mergeCell ref="B39:AJ40"/>
    <mergeCell ref="Y31:AJ31"/>
    <mergeCell ref="Y32:AD32"/>
    <mergeCell ref="Y36:AJ37"/>
    <mergeCell ref="B31:K34"/>
    <mergeCell ref="C35:K35"/>
    <mergeCell ref="C36:K36"/>
    <mergeCell ref="C37:K37"/>
    <mergeCell ref="L36:N36"/>
    <mergeCell ref="O36:P36"/>
    <mergeCell ref="Q36:S36"/>
    <mergeCell ref="T36:V36"/>
    <mergeCell ref="W36:X36"/>
    <mergeCell ref="B45:AJ52"/>
    <mergeCell ref="B44:AJ44"/>
    <mergeCell ref="BH12:BS13"/>
    <mergeCell ref="BI14:BS14"/>
    <mergeCell ref="BI15:BS15"/>
    <mergeCell ref="BI16:BS16"/>
    <mergeCell ref="BH17:BS17"/>
    <mergeCell ref="AV17:BF17"/>
    <mergeCell ref="B8:Z11"/>
    <mergeCell ref="AW20:AZ20"/>
    <mergeCell ref="AW19:AZ19"/>
    <mergeCell ref="C21:H21"/>
    <mergeCell ref="I21:R21"/>
    <mergeCell ref="S21:U21"/>
    <mergeCell ref="V21:Y21"/>
    <mergeCell ref="Z21:AB21"/>
    <mergeCell ref="AC21:AE21"/>
    <mergeCell ref="AU22:AU23"/>
    <mergeCell ref="AV22:BF23"/>
    <mergeCell ref="AM3:BU4"/>
    <mergeCell ref="BT22:BU28"/>
    <mergeCell ref="AA10:AJ11"/>
    <mergeCell ref="AA8:AJ9"/>
    <mergeCell ref="B28:AJ28"/>
    <mergeCell ref="B27:G27"/>
    <mergeCell ref="I27:Q27"/>
    <mergeCell ref="AW18:BF18"/>
    <mergeCell ref="C20:H20"/>
    <mergeCell ref="I20:R20"/>
    <mergeCell ref="AV19:AV21"/>
    <mergeCell ref="AW21:AX21"/>
    <mergeCell ref="BT7:BU8"/>
    <mergeCell ref="BH9:BS11"/>
    <mergeCell ref="BG8:BS8"/>
    <mergeCell ref="AU7:BS7"/>
    <mergeCell ref="B41:AJ43"/>
    <mergeCell ref="C23:D23"/>
    <mergeCell ref="F23:H23"/>
    <mergeCell ref="I23:R23"/>
    <mergeCell ref="C24:H24"/>
    <mergeCell ref="I24:R24"/>
    <mergeCell ref="S24:U24"/>
    <mergeCell ref="C22:H22"/>
    <mergeCell ref="I22:R22"/>
    <mergeCell ref="S22:U22"/>
    <mergeCell ref="V22:Y22"/>
    <mergeCell ref="AE32:AH32"/>
    <mergeCell ref="AI32:AJ34"/>
    <mergeCell ref="L35:N35"/>
    <mergeCell ref="O35:P35"/>
    <mergeCell ref="Q35:S35"/>
    <mergeCell ref="T35:V35"/>
    <mergeCell ref="W35:X35"/>
    <mergeCell ref="Y35:Z35"/>
    <mergeCell ref="L37:N37"/>
    <mergeCell ref="O37:P37"/>
    <mergeCell ref="Q37:S37"/>
    <mergeCell ref="T37:V37"/>
    <mergeCell ref="W37:X37"/>
    <mergeCell ref="BT41:BU50"/>
    <mergeCell ref="BT39:BU40"/>
    <mergeCell ref="BH29:BS29"/>
    <mergeCell ref="BH30:BS31"/>
    <mergeCell ref="BH32:BS33"/>
    <mergeCell ref="BH39:BS40"/>
    <mergeCell ref="BH41:BS42"/>
    <mergeCell ref="BH43:BS44"/>
    <mergeCell ref="BH45:BS46"/>
    <mergeCell ref="BH34:BS34"/>
    <mergeCell ref="BH47:BS50"/>
    <mergeCell ref="BG17:BG21"/>
    <mergeCell ref="BO21:BP21"/>
    <mergeCell ref="BM19:BN19"/>
    <mergeCell ref="BC21:BD21"/>
    <mergeCell ref="BE21:BF21"/>
    <mergeCell ref="BA19:BB19"/>
    <mergeCell ref="BC19:BF19"/>
    <mergeCell ref="BA20:BB20"/>
    <mergeCell ref="BC20:BF20"/>
    <mergeCell ref="BA21:BB21"/>
    <mergeCell ref="BO20:BS20"/>
    <mergeCell ref="BI18:BS18"/>
    <mergeCell ref="BI19:BL19"/>
    <mergeCell ref="BI20:BL20"/>
    <mergeCell ref="BH19:BH21"/>
    <mergeCell ref="BI21:BJ21"/>
    <mergeCell ref="BG12:BG16"/>
    <mergeCell ref="BT9:BU21"/>
    <mergeCell ref="BM20:BN20"/>
    <mergeCell ref="BG9:BG11"/>
    <mergeCell ref="BO19:BS19"/>
    <mergeCell ref="B13:G13"/>
    <mergeCell ref="B14:G14"/>
    <mergeCell ref="AI13:AJ13"/>
    <mergeCell ref="AM9:AM21"/>
    <mergeCell ref="AN9:AP21"/>
    <mergeCell ref="AQ9:AQ11"/>
    <mergeCell ref="AR9:AT11"/>
    <mergeCell ref="AU9:AU11"/>
    <mergeCell ref="AV9:BF11"/>
    <mergeCell ref="I18:R19"/>
    <mergeCell ref="AR12:AT21"/>
    <mergeCell ref="AU12:AU16"/>
    <mergeCell ref="AV12:BF13"/>
    <mergeCell ref="AW14:BF14"/>
    <mergeCell ref="S18:U19"/>
    <mergeCell ref="V18:Y19"/>
    <mergeCell ref="Z18:AB19"/>
    <mergeCell ref="I14:U14"/>
    <mergeCell ref="W14:AH14"/>
    <mergeCell ref="AI14:AJ14"/>
    <mergeCell ref="Z20:AB20"/>
    <mergeCell ref="AC20:AE20"/>
    <mergeCell ref="AF20:AH20"/>
    <mergeCell ref="AI20:AJ20"/>
    <mergeCell ref="B2:AJ2"/>
    <mergeCell ref="AM2:BU2"/>
    <mergeCell ref="AM6:BU6"/>
    <mergeCell ref="AM7:AT8"/>
    <mergeCell ref="AU8:BF8"/>
    <mergeCell ref="B3:AJ7"/>
    <mergeCell ref="AQ12:AQ21"/>
    <mergeCell ref="B16:AJ16"/>
    <mergeCell ref="AW15:BF15"/>
    <mergeCell ref="B17:H19"/>
    <mergeCell ref="I17:AB17"/>
    <mergeCell ref="AC17:AH17"/>
    <mergeCell ref="AI17:AJ19"/>
    <mergeCell ref="AW16:BF16"/>
    <mergeCell ref="BQ21:BS21"/>
    <mergeCell ref="B12:AJ12"/>
    <mergeCell ref="BK21:BL21"/>
    <mergeCell ref="BM21:BN21"/>
    <mergeCell ref="AY21:AZ21"/>
    <mergeCell ref="AF18:AH19"/>
    <mergeCell ref="AU17:AU21"/>
    <mergeCell ref="V20:Y20"/>
    <mergeCell ref="AF21:AH21"/>
    <mergeCell ref="AI21:AJ21"/>
    <mergeCell ref="AM22:AM28"/>
    <mergeCell ref="Z22:AB22"/>
    <mergeCell ref="AC22:AE22"/>
    <mergeCell ref="Z23:AB23"/>
    <mergeCell ref="AC23:AE23"/>
    <mergeCell ref="AQ22:AQ23"/>
    <mergeCell ref="AR22:AT23"/>
    <mergeCell ref="AQ24:AQ28"/>
    <mergeCell ref="S27:AJ27"/>
    <mergeCell ref="AN22:AP28"/>
    <mergeCell ref="AI22:AJ22"/>
    <mergeCell ref="AI24:AJ24"/>
    <mergeCell ref="V24:Y24"/>
    <mergeCell ref="Z24:AB24"/>
    <mergeCell ref="AC24:AE24"/>
    <mergeCell ref="AF24:AH24"/>
    <mergeCell ref="S23:U23"/>
    <mergeCell ref="V23:Y23"/>
    <mergeCell ref="AU24:AU28"/>
    <mergeCell ref="AV24:BF24"/>
    <mergeCell ref="BA27:BB27"/>
    <mergeCell ref="BC27:BF27"/>
    <mergeCell ref="AF23:AH23"/>
    <mergeCell ref="BC26:BF26"/>
    <mergeCell ref="AR24:AT28"/>
    <mergeCell ref="AU32:AU33"/>
    <mergeCell ref="AV32:BF33"/>
    <mergeCell ref="AI23:AJ23"/>
    <mergeCell ref="AY28:AZ28"/>
    <mergeCell ref="BA28:BB28"/>
    <mergeCell ref="BC28:BD28"/>
    <mergeCell ref="BE28:BF28"/>
    <mergeCell ref="AW25:BF25"/>
    <mergeCell ref="AV26:AV28"/>
    <mergeCell ref="AW26:AZ26"/>
    <mergeCell ref="AW27:AZ27"/>
    <mergeCell ref="AW28:AX28"/>
    <mergeCell ref="AV30:BF31"/>
    <mergeCell ref="AU30:AU31"/>
    <mergeCell ref="BA26:BB26"/>
    <mergeCell ref="BG39:BG40"/>
    <mergeCell ref="AM39:AM40"/>
    <mergeCell ref="AM41:AM50"/>
    <mergeCell ref="AN41:AT50"/>
    <mergeCell ref="AU47:BF50"/>
    <mergeCell ref="BG47:BG50"/>
    <mergeCell ref="AU45:AU46"/>
    <mergeCell ref="AV45:BF46"/>
    <mergeCell ref="BG45:BG46"/>
    <mergeCell ref="BG43:BG44"/>
    <mergeCell ref="AN39:AT40"/>
    <mergeCell ref="AU39:AU40"/>
    <mergeCell ref="AU43:AU44"/>
    <mergeCell ref="AV43:BF44"/>
    <mergeCell ref="AU41:AU42"/>
    <mergeCell ref="AV41:BF42"/>
    <mergeCell ref="BG41:BG42"/>
    <mergeCell ref="AA35:AB35"/>
    <mergeCell ref="AE35:AF35"/>
    <mergeCell ref="Y33:AB33"/>
    <mergeCell ref="AV39:BF40"/>
    <mergeCell ref="AG35:AH35"/>
    <mergeCell ref="AE33:AH33"/>
    <mergeCell ref="AE34:AF34"/>
    <mergeCell ref="AG34:AH34"/>
    <mergeCell ref="AI35:AJ35"/>
    <mergeCell ref="AC35:AD35"/>
    <mergeCell ref="AQ29:AQ34"/>
    <mergeCell ref="B30:AJ30"/>
    <mergeCell ref="AM29:AM38"/>
    <mergeCell ref="AN29:AP38"/>
    <mergeCell ref="AR29:AT34"/>
    <mergeCell ref="AV29:BF29"/>
    <mergeCell ref="AV34:BF34"/>
    <mergeCell ref="L31:X31"/>
    <mergeCell ref="L32:P32"/>
    <mergeCell ref="Y34:Z34"/>
    <mergeCell ref="AA34:AB34"/>
    <mergeCell ref="AC33:AD34"/>
    <mergeCell ref="Q32:V32"/>
    <mergeCell ref="W32:X34"/>
    <mergeCell ref="T33:V34"/>
    <mergeCell ref="L33:N34"/>
    <mergeCell ref="O33:P34"/>
    <mergeCell ref="Q33:S34"/>
    <mergeCell ref="AF25:AH25"/>
    <mergeCell ref="C26:H26"/>
    <mergeCell ref="I13:K13"/>
    <mergeCell ref="M13:Q13"/>
    <mergeCell ref="AC13:AH13"/>
    <mergeCell ref="S13:V13"/>
    <mergeCell ref="X13:AA13"/>
    <mergeCell ref="AF26:AH26"/>
    <mergeCell ref="AI26:AJ26"/>
    <mergeCell ref="AI25:AJ25"/>
    <mergeCell ref="I25:R25"/>
    <mergeCell ref="S25:U25"/>
    <mergeCell ref="V25:Y25"/>
    <mergeCell ref="Z25:AB25"/>
    <mergeCell ref="AC25:AE25"/>
    <mergeCell ref="I26:R26"/>
    <mergeCell ref="S26:U26"/>
    <mergeCell ref="V26:Y26"/>
    <mergeCell ref="Z26:AB26"/>
    <mergeCell ref="AC26:AE26"/>
    <mergeCell ref="S20:U20"/>
    <mergeCell ref="C25:H25"/>
    <mergeCell ref="AF22:AH22"/>
    <mergeCell ref="AC18:AE19"/>
    <mergeCell ref="BM27:BN27"/>
    <mergeCell ref="BG24:BG28"/>
    <mergeCell ref="BG22:BG23"/>
    <mergeCell ref="BM26:BN26"/>
    <mergeCell ref="BO26:BS26"/>
    <mergeCell ref="BO27:BS27"/>
    <mergeCell ref="BQ28:BS28"/>
    <mergeCell ref="BK28:BL28"/>
    <mergeCell ref="BM28:BN28"/>
    <mergeCell ref="BO28:BP28"/>
    <mergeCell ref="BH26:BH28"/>
    <mergeCell ref="BH22:BS23"/>
    <mergeCell ref="BH24:BS24"/>
    <mergeCell ref="BI25:BS25"/>
    <mergeCell ref="BI26:BL26"/>
    <mergeCell ref="BI27:BL27"/>
    <mergeCell ref="BI28:BJ28"/>
    <mergeCell ref="AQ35:AQ38"/>
    <mergeCell ref="AR35:AT38"/>
    <mergeCell ref="AU35:AU38"/>
    <mergeCell ref="AV35:BF38"/>
    <mergeCell ref="BG35:BG38"/>
    <mergeCell ref="BH35:BS38"/>
    <mergeCell ref="BT29:BU38"/>
    <mergeCell ref="BG32:BG33"/>
    <mergeCell ref="BG30:BG31"/>
  </mergeCells>
  <phoneticPr fontId="2"/>
  <conditionalFormatting sqref="AC18:AE26 Q33:S37">
    <cfRule type="expression" dxfId="17" priority="11" stopIfTrue="1">
      <formula>$V$14="■"</formula>
    </cfRule>
  </conditionalFormatting>
  <conditionalFormatting sqref="AF18:AH26 T33:V37">
    <cfRule type="expression" dxfId="16" priority="13" stopIfTrue="1">
      <formula>$H$14="■"</formula>
    </cfRule>
  </conditionalFormatting>
  <conditionalFormatting sqref="AU8:BF17 AV18:AV19 AU18:AU21 AW18:AW21 BA19:BF20 AY21:BF21 AU22:BF24 AU25:AW25 AV26:AW26 BA26:BF27 AU26:AU28 AW27:AW28 AY28:BF28 AU29:BF34 AU35:AV35 AU39:BF50">
    <cfRule type="expression" dxfId="15" priority="15">
      <formula>$V$14="■"</formula>
    </cfRule>
  </conditionalFormatting>
  <conditionalFormatting sqref="BG8:BS17 BG18:BI18 BM19:BS20 BG19:BG21 BI19:BI21 BK21:BS21 BG22:BS24 BG25:BI25 BM26:BS27 BG26:BG28 BI26:BI28 BK28:BS28 BG29:BS34 BG35:BH35 BG39:BS50">
    <cfRule type="expression" dxfId="14" priority="16">
      <formula>$H$14="■"</formula>
    </cfRule>
  </conditionalFormatting>
  <conditionalFormatting sqref="BH19">
    <cfRule type="expression" dxfId="13" priority="2">
      <formula>$H$14="■"</formula>
    </cfRule>
  </conditionalFormatting>
  <conditionalFormatting sqref="BH26">
    <cfRule type="expression" dxfId="12" priority="1">
      <formula>$H$14="■"</formula>
    </cfRule>
  </conditionalFormatting>
  <conditionalFormatting sqref="BT9:BU28 AI13:AJ14 AI20:AJ26 BT29 AI35:AJ35 W35:X37 BT39:BU50">
    <cfRule type="containsText" dxfId="11" priority="6" operator="containsText" text="OK">
      <formula>NOT(ISERROR(SEARCH("OK",W9)))</formula>
    </cfRule>
  </conditionalFormatting>
  <conditionalFormatting sqref="BT9:BU28 AI20:AJ26 BT29 AI35:AJ35 W35:X37 BT39:BU50 AI13:AJ14">
    <cfRule type="containsText" dxfId="10" priority="5" operator="containsText" text="NG">
      <formula>NOT(ISERROR(SEARCH("NG",W9)))</formula>
    </cfRule>
  </conditionalFormatting>
  <conditionalFormatting sqref="BT9:BU28 AI20:AJ26 BT29 AI35:AJ35 W35:X37 BT39:BU50">
    <cfRule type="expression" dxfId="9" priority="3">
      <formula>$AI$14="NG"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3ADD49C5-DF48-4293-9C75-35CA2B147F9B}">
          <x14:formula1>
            <xm:f>"□,■"</xm:f>
          </x14:formula1>
          <xm:sqref>W13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B20:B26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E23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R13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AB13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V14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H13:H14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AM65546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AM131082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AM196618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AM262154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AM327690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AM393226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AM458762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AM524298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AM589834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AM655370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AM720906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AM786442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AM851978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AM917514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AM983050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AQ65546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AQ131082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AQ196618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AQ262154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AQ327690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AQ393226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AQ458762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AQ524298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AQ589834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AQ655370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AQ720906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AQ786442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AQ851978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AQ917514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AQ983050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AQ12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AQ65548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AQ131084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AQ196620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AQ262156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AQ327692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AQ393228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AQ458764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AQ524300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AQ589836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AQ655372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AQ720908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AQ786444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AQ851980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AQ917516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AQ983052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AU65546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AU131082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AU196618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AU262154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AU327690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AU393226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AU458762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AU524298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AU589834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AU655370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AU720906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AU786442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AU851978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AU917514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AU983050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BG65546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BG131082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BG196618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BG262154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BG327690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BG393226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BG458762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BG524298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BG589834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BG655370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BG720906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BG786442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BG851978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BG917514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BG983050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AU12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AU65548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AU131084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AU196620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AU262156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AU327692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AU393228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AU458764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AU524300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AU589836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AU655372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AU720908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AU786444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AU851980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AU917516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AU983052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BG12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BG65548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BG131084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BG196620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BG262156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BG327692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BG393228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BG458764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BG524300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BG589836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BG655372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BG720908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BG786444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BG851980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BG917516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BG983052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AV14:AV16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AV65550:AV65552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AV131086:AV131088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AV196622:AV196624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AV262158:AV262160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AV327694:AV327696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AV393230:AV393232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AV458766:AV458768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AV524302:AV524304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AV589838:AV589840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AV655374:AV655376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AV720910:AV720912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AV786446:AV786448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AV851982:AV851984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AV917518:AV917520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AV983054:AV983056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AU17:AU18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AU65553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AU131089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AU196625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AU262161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AU327697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AU393233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AU458769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AU524305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AU589841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AU655377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AU720913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AU786449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AU851985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AU917521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AU983057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BH14:BH16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BH65550:BH65552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BH131086:BH131088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BH196622:BH196624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BH262158:BH262160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BH327694:BH327696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BH393230:BH393232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BH458766:BH458768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BH524302:BH524304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BH589838:BH589840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BH655374:BH655376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BH720910:BH720912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BH786446:BH786448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BH851982:BH851984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BH917518:BH917520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BH983054:BH983056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BG17:BG18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BG65553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BG131089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BG196625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BG262161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BG327697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BG393233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BG458769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BG524305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BG589841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BG655377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BG720913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BG786449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BG851985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BG917521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BG983057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AM22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AM65557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AM131093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AM196629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AM262165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AM327701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AM393237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AM458773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AM524309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AM589845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AM655381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AM720917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AM786453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AM851989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AM917525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AM983061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AQ22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AQ65557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AQ131093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AQ196629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AQ262165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AQ327701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AQ393237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AQ458773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AQ524309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AQ589845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AQ655381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AQ720917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AQ786453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AQ851989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AQ917525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AQ983061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AQ24:AQ25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AQ65559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AQ131095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AQ196631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AQ262167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AQ327703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AQ393239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AQ458775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AQ524311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AQ589847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AQ655383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AQ720919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AQ786455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AQ851991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AQ917527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AQ983063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AU22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AU65557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AU131093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AU196629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AU262165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AU327701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AU393237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AU458773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AU524309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AU589845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AU655381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AU720917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AU786453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AU851989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AU917525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AU983061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BG22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BG65557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BG131093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BG196629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BG262165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BG327701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BG393237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BG458773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BG524309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BG589845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BG655381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BG720917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BG786453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BG851989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BG917525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BG983061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AU24:AU25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AU65559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AU131095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AU196631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AU262167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AU327703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AU393239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AU458775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AU524311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AU589847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AU655383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AU720919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AU786455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AU851991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AU917527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AU983063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BG24:BG25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BG65559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BG131095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BG196631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BG262167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BG327703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BG393239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BG458775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BG524311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BG589847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BG655383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BG720919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BG786455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BG851991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BG917527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BG983063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AM29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AM65563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AM131099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AM196635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AM262171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AM327707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AM393243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AM458779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AM524315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AM589851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AM655387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AM720923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AM786459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AM851995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AM917531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AM983067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AQ29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AQ65563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AQ131099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AQ196635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AQ262171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AQ327707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AQ393243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AQ458779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AQ524315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AQ589851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AQ655387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AQ720923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AQ786459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AQ851995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AQ917531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AQ983067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AQ35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AQ65569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AQ131105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AQ196641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AQ262177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AQ327713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AQ393249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AQ458785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AQ524321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AQ589857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AQ655393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AQ720929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AQ786465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AQ852001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AQ917537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AQ983073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BG65574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BG131110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BG196646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BG262182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BG327718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BG393254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BG458790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BG524326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BG589862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BG655398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BG720934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BG786470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BG852006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BG917542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BG983078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AM65576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AM131112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AM196648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AM262184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AM327720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AM393256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AM458792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AM524328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AM589864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AM655400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AM720936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AM786472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AM852008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AM917544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AM983080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AM65574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AM131110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AM196646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AM262182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AM327718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AM393254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AM458790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AM524326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AM589862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AM655398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AM720934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AM786470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AM852006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AM917542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AM983078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AU65576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AU131112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AU196648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AU262184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AU327720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AU393256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AU458792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AU524328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AU589864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AU655400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AU720936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AU786472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AU852008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AU917544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AU983080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AU65578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AU131114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AU196650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AU262186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AU327722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AU393258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AU458794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AU524330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AU589866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AU655402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AU720938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AU786474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AU852010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AU917546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AU983082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AU65580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AU131116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AU196652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AU262188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AU327724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AU393260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AU458796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AU524332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AU589868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AU655404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AU720940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AU786476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AU852012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AU917548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AU983084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BG65576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BG131112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BG196648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BG262184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BG327720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BG393256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BG458792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BG524328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BG589864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BG655400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BG720936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BG786472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BG852008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BG917544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BG983080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BG65578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BG131114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BG196650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BG262186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BG327722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BG393258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BG458794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BG524330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BG589866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BG655402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BG720938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BG786474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BG852010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BG917546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BG983082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BG65580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BG131116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BG196652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BG262188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BG327724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BG393260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BG458796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BG524332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BG589868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BG655404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BG720940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BG786476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BG852012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BG917548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BG983084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BH18:BH19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AU65573:AU65574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AU131109:AU131110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AU196645:AU196646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AU262181:AU262182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AU327717:AU327718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AU393253:AU393254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AU458789:AU458790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AU524325:AU524326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AU589861:AU589862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AU655397:AU655398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AU720933:AU720934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AU786469:AU786470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AU852005:AU852006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AU917541:AU917542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AU983077:AU983078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AU29:AU30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AU65563:AU65564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AU131099:AU131100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AU196635:AU196636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AU262171:AU262172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AU327707:AU327708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AU393243:AU393244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AU458779:AU458780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AU524315:AU524316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AU589851:AU589852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AU655387:AU655388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AU720923:AU720924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AU786459:AU786460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AU851995:AU851996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AU917531:AU917532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AU983067:AU983068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BG29:BG30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BG65563:BG65564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BG131099:BG131100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BG196635:BG196636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BG262171:BG262172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BG327707:BG327708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BG393243:BG393244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BG458779:BG458780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BG524315:BG524316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BG589851:BG589852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BG655387:BG655388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BG720923:BG720924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BG786459:BG786460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BG851995:BG851996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BG917531:BG917532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BG983067:BG983068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AU32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AU65566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AU131102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AU196638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AU262174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AU327710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AU393246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AU458782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AU524318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AU589854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AU655390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AU720926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AU786462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AU851998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AU917534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AU983070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BG32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BG65566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BG131102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BG196638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BG262174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BG327710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BG393246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BG458782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BG524318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BG589854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BG655390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BG720926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BG786462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BG851998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BG917534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BG983070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AU34:AU35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AU65568:AU65569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AU131104:AU131105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AU196640:AU196641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AU262176:AU262177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AU327712:AU327713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AU393248:AU393249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AU458784:AU458785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AU524320:AU524321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AU589856:AU589857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AU655392:AU655393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AU720928:AU720929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AU786464:AU786465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AU852000:AU852001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AU917536:AU917537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AU983072:AU983073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BG34:BG35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BG65568:BG65569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BG131104:BG131105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BG196640:BG196641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BG262176:BG262177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BG327712:BG327713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BG393248:BG393249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BG458784:BG458785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BG524320:BG524321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BG589856:BG589857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BG655392:BG655393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BG720928:BG720929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BG786464:BG786465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BG852000:BG852001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BG917536:BG917537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BG983072:BG983073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BH25:BH26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AU65571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AU131107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AU196643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AU262179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AU327715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AU393251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AU458787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AU524323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AU589859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AU655395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AU720931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AU786467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AU852003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AU917539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AU983075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BG65582:BG65583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BG131118:BG131119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BG196654:BG196655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BG262190:BG262191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BG327726:BG327727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BG393262:BG393263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BG458798:BG458799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BG524334:BG524335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BG589870:BG589871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BG655406:BG655407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BG720942:BG720943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BG786478:BG786479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BG852014:BG852015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BG917550:BG917551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BG983086:BG983087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BG65585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BG131121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BG196657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BG262193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BG327729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BG393265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BG458801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BG524337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BG589873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BG655409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BG720945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BG786481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BG852017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BG917553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BG983089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AQ9 AU9 BG9 AM9 H27 R27 L13 O35:O36 B35:B37 AC35 AV18:AV19 AV25:AV26 AU39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A3F84-91FF-4DBC-B712-9EC92BE51B8F}">
  <dimension ref="B1:BU52"/>
  <sheetViews>
    <sheetView view="pageBreakPreview" zoomScaleNormal="100" zoomScaleSheetLayoutView="100" workbookViewId="0">
      <selection activeCell="I20" sqref="I20:R20"/>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114</v>
      </c>
      <c r="BU1" s="2" t="str">
        <f>AJ1</f>
        <v>ver.20250401-5</v>
      </c>
    </row>
    <row r="2" spans="2:73" ht="22.5" customHeight="1" x14ac:dyDescent="0.4">
      <c r="B2" s="147" t="s">
        <v>97</v>
      </c>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M2" s="147" t="s">
        <v>98</v>
      </c>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2:73" ht="17.25" customHeight="1" x14ac:dyDescent="0.4">
      <c r="B3" s="157" t="s">
        <v>109</v>
      </c>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M3" s="20" t="s">
        <v>115</v>
      </c>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row>
    <row r="4" spans="2:73" ht="17.25" customHeight="1" x14ac:dyDescent="0.4">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row>
    <row r="5" spans="2:73" ht="17.25" customHeight="1" x14ac:dyDescent="0.4">
      <c r="B5" s="157"/>
      <c r="C5" s="157"/>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row>
    <row r="6" spans="2:73" ht="17.25" customHeight="1" x14ac:dyDescent="0.4">
      <c r="B6" s="157"/>
      <c r="C6" s="157"/>
      <c r="D6" s="157"/>
      <c r="E6" s="157"/>
      <c r="F6" s="157"/>
      <c r="G6" s="157"/>
      <c r="H6" s="157"/>
      <c r="I6" s="157"/>
      <c r="J6" s="157"/>
      <c r="K6" s="157"/>
      <c r="L6" s="157"/>
      <c r="M6" s="157"/>
      <c r="N6" s="157"/>
      <c r="O6" s="157"/>
      <c r="P6" s="157"/>
      <c r="Q6" s="157"/>
      <c r="R6" s="157"/>
      <c r="S6" s="157"/>
      <c r="T6" s="157"/>
      <c r="U6" s="157"/>
      <c r="V6" s="157"/>
      <c r="W6" s="157"/>
      <c r="X6" s="157"/>
      <c r="Y6" s="157"/>
      <c r="Z6" s="157"/>
      <c r="AA6" s="157"/>
      <c r="AB6" s="157"/>
      <c r="AC6" s="157"/>
      <c r="AD6" s="157"/>
      <c r="AE6" s="157"/>
      <c r="AF6" s="157"/>
      <c r="AG6" s="157"/>
      <c r="AH6" s="157"/>
      <c r="AI6" s="157"/>
      <c r="AJ6" s="157"/>
      <c r="AM6" s="148" t="s">
        <v>61</v>
      </c>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148"/>
      <c r="BM6" s="148"/>
      <c r="BN6" s="148"/>
      <c r="BO6" s="148"/>
      <c r="BP6" s="148"/>
      <c r="BQ6" s="148"/>
      <c r="BR6" s="148"/>
      <c r="BS6" s="148"/>
      <c r="BT6" s="148"/>
      <c r="BU6" s="148"/>
    </row>
    <row r="7" spans="2:73" ht="17.25" customHeight="1" x14ac:dyDescent="0.4">
      <c r="B7" s="157"/>
      <c r="C7" s="157"/>
      <c r="D7" s="157"/>
      <c r="E7" s="157"/>
      <c r="F7" s="157"/>
      <c r="G7" s="157"/>
      <c r="H7" s="157"/>
      <c r="I7" s="157"/>
      <c r="J7" s="157"/>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M7" s="149" t="s">
        <v>75</v>
      </c>
      <c r="AN7" s="150"/>
      <c r="AO7" s="150"/>
      <c r="AP7" s="150"/>
      <c r="AQ7" s="150"/>
      <c r="AR7" s="150"/>
      <c r="AS7" s="150"/>
      <c r="AT7" s="151"/>
      <c r="AU7" s="69" t="s">
        <v>0</v>
      </c>
      <c r="AV7" s="70"/>
      <c r="AW7" s="70"/>
      <c r="AX7" s="70"/>
      <c r="AY7" s="70"/>
      <c r="AZ7" s="70"/>
      <c r="BA7" s="70"/>
      <c r="BB7" s="70"/>
      <c r="BC7" s="70"/>
      <c r="BD7" s="70"/>
      <c r="BE7" s="70"/>
      <c r="BF7" s="70"/>
      <c r="BG7" s="70"/>
      <c r="BH7" s="70"/>
      <c r="BI7" s="70"/>
      <c r="BJ7" s="70"/>
      <c r="BK7" s="70"/>
      <c r="BL7" s="70"/>
      <c r="BM7" s="70"/>
      <c r="BN7" s="70"/>
      <c r="BO7" s="70"/>
      <c r="BP7" s="70"/>
      <c r="BQ7" s="70"/>
      <c r="BR7" s="70"/>
      <c r="BS7" s="71"/>
      <c r="BT7" s="154" t="s">
        <v>53</v>
      </c>
      <c r="BU7" s="156"/>
    </row>
    <row r="8" spans="2:73" ht="17.25" customHeight="1" x14ac:dyDescent="0.4">
      <c r="B8" s="20" t="s">
        <v>108</v>
      </c>
      <c r="C8" s="20"/>
      <c r="D8" s="20"/>
      <c r="E8" s="20"/>
      <c r="F8" s="20"/>
      <c r="G8" s="20"/>
      <c r="H8" s="20"/>
      <c r="I8" s="20"/>
      <c r="J8" s="20"/>
      <c r="K8" s="20"/>
      <c r="L8" s="20"/>
      <c r="M8" s="20"/>
      <c r="N8" s="20"/>
      <c r="O8" s="20"/>
      <c r="P8" s="20"/>
      <c r="Q8" s="20"/>
      <c r="R8" s="20"/>
      <c r="S8" s="20"/>
      <c r="T8" s="20"/>
      <c r="U8" s="20"/>
      <c r="V8" s="20"/>
      <c r="W8" s="20"/>
      <c r="X8" s="20"/>
      <c r="Y8" s="20"/>
      <c r="Z8" s="20"/>
      <c r="AA8" s="183" t="s">
        <v>65</v>
      </c>
      <c r="AB8" s="183"/>
      <c r="AC8" s="183"/>
      <c r="AD8" s="183"/>
      <c r="AE8" s="183"/>
      <c r="AF8" s="183"/>
      <c r="AG8" s="183"/>
      <c r="AH8" s="183"/>
      <c r="AI8" s="183"/>
      <c r="AJ8" s="183"/>
      <c r="AM8" s="152"/>
      <c r="AN8" s="153"/>
      <c r="AO8" s="153"/>
      <c r="AP8" s="153"/>
      <c r="AQ8" s="153"/>
      <c r="AR8" s="153"/>
      <c r="AS8" s="153"/>
      <c r="AT8" s="153"/>
      <c r="AU8" s="154" t="s">
        <v>1</v>
      </c>
      <c r="AV8" s="155"/>
      <c r="AW8" s="155"/>
      <c r="AX8" s="155"/>
      <c r="AY8" s="155"/>
      <c r="AZ8" s="155"/>
      <c r="BA8" s="155"/>
      <c r="BB8" s="155"/>
      <c r="BC8" s="155"/>
      <c r="BD8" s="155"/>
      <c r="BE8" s="155"/>
      <c r="BF8" s="156"/>
      <c r="BG8" s="69" t="s">
        <v>2</v>
      </c>
      <c r="BH8" s="70"/>
      <c r="BI8" s="70"/>
      <c r="BJ8" s="70"/>
      <c r="BK8" s="70"/>
      <c r="BL8" s="70"/>
      <c r="BM8" s="70"/>
      <c r="BN8" s="70"/>
      <c r="BO8" s="70"/>
      <c r="BP8" s="70"/>
      <c r="BQ8" s="70"/>
      <c r="BR8" s="70"/>
      <c r="BS8" s="71"/>
      <c r="BT8" s="187"/>
      <c r="BU8" s="188"/>
    </row>
    <row r="9" spans="2:73" ht="17.25" customHeight="1" x14ac:dyDescent="0.4">
      <c r="B9" s="20"/>
      <c r="C9" s="20"/>
      <c r="D9" s="20"/>
      <c r="E9" s="20"/>
      <c r="F9" s="20"/>
      <c r="G9" s="20"/>
      <c r="H9" s="20"/>
      <c r="I9" s="20"/>
      <c r="J9" s="20"/>
      <c r="K9" s="20"/>
      <c r="L9" s="20"/>
      <c r="M9" s="20"/>
      <c r="N9" s="20"/>
      <c r="O9" s="20"/>
      <c r="P9" s="20"/>
      <c r="Q9" s="20"/>
      <c r="R9" s="20"/>
      <c r="S9" s="20"/>
      <c r="T9" s="20"/>
      <c r="U9" s="20"/>
      <c r="V9" s="20"/>
      <c r="W9" s="20"/>
      <c r="X9" s="20"/>
      <c r="Y9" s="20"/>
      <c r="Z9" s="20"/>
      <c r="AA9" s="183"/>
      <c r="AB9" s="183"/>
      <c r="AC9" s="183"/>
      <c r="AD9" s="183"/>
      <c r="AE9" s="183"/>
      <c r="AF9" s="183"/>
      <c r="AG9" s="183"/>
      <c r="AH9" s="183"/>
      <c r="AI9" s="183"/>
      <c r="AJ9" s="183"/>
      <c r="AM9" s="15" t="s">
        <v>3</v>
      </c>
      <c r="AN9" s="107" t="s">
        <v>4</v>
      </c>
      <c r="AO9" s="107"/>
      <c r="AP9" s="108"/>
      <c r="AQ9" s="15" t="s">
        <v>3</v>
      </c>
      <c r="AR9" s="18" t="s">
        <v>5</v>
      </c>
      <c r="AS9" s="18"/>
      <c r="AT9" s="19"/>
      <c r="AU9" s="15" t="s">
        <v>3</v>
      </c>
      <c r="AV9" s="18" t="s">
        <v>6</v>
      </c>
      <c r="AW9" s="18"/>
      <c r="AX9" s="18"/>
      <c r="AY9" s="18"/>
      <c r="AZ9" s="18"/>
      <c r="BA9" s="18"/>
      <c r="BB9" s="18"/>
      <c r="BC9" s="18"/>
      <c r="BD9" s="18"/>
      <c r="BE9" s="18"/>
      <c r="BF9" s="19"/>
      <c r="BG9" s="15" t="s">
        <v>3</v>
      </c>
      <c r="BH9" s="18" t="s">
        <v>90</v>
      </c>
      <c r="BI9" s="18"/>
      <c r="BJ9" s="18"/>
      <c r="BK9" s="18"/>
      <c r="BL9" s="18"/>
      <c r="BM9" s="18"/>
      <c r="BN9" s="18"/>
      <c r="BO9" s="18"/>
      <c r="BP9" s="18"/>
      <c r="BQ9" s="18"/>
      <c r="BR9" s="18"/>
      <c r="BS9" s="18"/>
      <c r="BT9" s="164" t="str">
        <f>IF(AND(V14="■",AM9="□"),"NG",IF(AM9="□","-",IF(OR(AND(H14="■",AQ9="■",AU9="■"),AND(H14="■",AQ12="■",AU12="■",OR(AV14="■",AV15="■",AV16="■")),AND(H14="■",AQ12="■",AU17="■",OR(AV18="■",AND(AV19="■",BE21="OK"))),AND(V14="■",AQ9="■",BG9="■"),AND(V14="■",AQ12="■",BG12="■",OR(BH14="■",BH15="■",BH16="■")),AND(V14="■",AQ12="■",BG17="■",OR(BH18="■",AND(BH19="■",BQ21="OK")))),"OK","NG")))</f>
        <v>-</v>
      </c>
      <c r="BU9" s="165"/>
    </row>
    <row r="10" spans="2:73" ht="17.25" customHeight="1" x14ac:dyDescent="0.4">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183" t="s">
        <v>56</v>
      </c>
      <c r="AB10" s="183"/>
      <c r="AC10" s="183"/>
      <c r="AD10" s="183"/>
      <c r="AE10" s="183"/>
      <c r="AF10" s="183"/>
      <c r="AG10" s="183"/>
      <c r="AH10" s="183"/>
      <c r="AI10" s="183"/>
      <c r="AJ10" s="183"/>
      <c r="AM10" s="16"/>
      <c r="AN10" s="34"/>
      <c r="AO10" s="34"/>
      <c r="AP10" s="35"/>
      <c r="AQ10" s="16"/>
      <c r="AR10" s="20"/>
      <c r="AS10" s="20"/>
      <c r="AT10" s="21"/>
      <c r="AU10" s="16"/>
      <c r="AV10" s="20"/>
      <c r="AW10" s="20"/>
      <c r="AX10" s="20"/>
      <c r="AY10" s="20"/>
      <c r="AZ10" s="20"/>
      <c r="BA10" s="20"/>
      <c r="BB10" s="20"/>
      <c r="BC10" s="20"/>
      <c r="BD10" s="20"/>
      <c r="BE10" s="20"/>
      <c r="BF10" s="21"/>
      <c r="BG10" s="16"/>
      <c r="BH10" s="20"/>
      <c r="BI10" s="20"/>
      <c r="BJ10" s="20"/>
      <c r="BK10" s="20"/>
      <c r="BL10" s="20"/>
      <c r="BM10" s="20"/>
      <c r="BN10" s="20"/>
      <c r="BO10" s="20"/>
      <c r="BP10" s="20"/>
      <c r="BQ10" s="20"/>
      <c r="BR10" s="20"/>
      <c r="BS10" s="20"/>
      <c r="BT10" s="166"/>
      <c r="BU10" s="167"/>
    </row>
    <row r="11" spans="2:73" ht="17.25" customHeight="1" x14ac:dyDescent="0.4">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183"/>
      <c r="AB11" s="183"/>
      <c r="AC11" s="183"/>
      <c r="AD11" s="183"/>
      <c r="AE11" s="183"/>
      <c r="AF11" s="183"/>
      <c r="AG11" s="183"/>
      <c r="AH11" s="183"/>
      <c r="AI11" s="183"/>
      <c r="AJ11" s="183"/>
      <c r="AM11" s="16"/>
      <c r="AN11" s="34"/>
      <c r="AO11" s="34"/>
      <c r="AP11" s="35"/>
      <c r="AQ11" s="17"/>
      <c r="AR11" s="22"/>
      <c r="AS11" s="22"/>
      <c r="AT11" s="23"/>
      <c r="AU11" s="17"/>
      <c r="AV11" s="22"/>
      <c r="AW11" s="22"/>
      <c r="AX11" s="22"/>
      <c r="AY11" s="22"/>
      <c r="AZ11" s="22"/>
      <c r="BA11" s="22"/>
      <c r="BB11" s="22"/>
      <c r="BC11" s="22"/>
      <c r="BD11" s="22"/>
      <c r="BE11" s="22"/>
      <c r="BF11" s="23"/>
      <c r="BG11" s="17"/>
      <c r="BH11" s="22"/>
      <c r="BI11" s="22"/>
      <c r="BJ11" s="22"/>
      <c r="BK11" s="22"/>
      <c r="BL11" s="22"/>
      <c r="BM11" s="22"/>
      <c r="BN11" s="22"/>
      <c r="BO11" s="22"/>
      <c r="BP11" s="22"/>
      <c r="BQ11" s="22"/>
      <c r="BR11" s="22"/>
      <c r="BS11" s="22"/>
      <c r="BT11" s="166"/>
      <c r="BU11" s="167"/>
    </row>
    <row r="12" spans="2:73" ht="17.25" customHeight="1" x14ac:dyDescent="0.4">
      <c r="B12" s="106" t="s">
        <v>58</v>
      </c>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M12" s="16"/>
      <c r="AN12" s="34"/>
      <c r="AO12" s="34"/>
      <c r="AP12" s="35"/>
      <c r="AQ12" s="42" t="s">
        <v>3</v>
      </c>
      <c r="AR12" s="20" t="s">
        <v>10</v>
      </c>
      <c r="AS12" s="34"/>
      <c r="AT12" s="34"/>
      <c r="AU12" s="16" t="s">
        <v>3</v>
      </c>
      <c r="AV12" s="20" t="s">
        <v>78</v>
      </c>
      <c r="AW12" s="20"/>
      <c r="AX12" s="20"/>
      <c r="AY12" s="20"/>
      <c r="AZ12" s="20"/>
      <c r="BA12" s="20"/>
      <c r="BB12" s="20"/>
      <c r="BC12" s="20"/>
      <c r="BD12" s="20"/>
      <c r="BE12" s="20"/>
      <c r="BF12" s="21"/>
      <c r="BG12" s="16" t="s">
        <v>3</v>
      </c>
      <c r="BH12" s="18" t="s">
        <v>78</v>
      </c>
      <c r="BI12" s="18"/>
      <c r="BJ12" s="18"/>
      <c r="BK12" s="18"/>
      <c r="BL12" s="18"/>
      <c r="BM12" s="18"/>
      <c r="BN12" s="18"/>
      <c r="BO12" s="18"/>
      <c r="BP12" s="18"/>
      <c r="BQ12" s="18"/>
      <c r="BR12" s="18"/>
      <c r="BS12" s="18"/>
      <c r="BT12" s="166"/>
      <c r="BU12" s="167"/>
    </row>
    <row r="13" spans="2:73" ht="17.25" customHeight="1" x14ac:dyDescent="0.4">
      <c r="B13" s="170" t="s">
        <v>54</v>
      </c>
      <c r="C13" s="47"/>
      <c r="D13" s="47"/>
      <c r="E13" s="47"/>
      <c r="F13" s="47"/>
      <c r="G13" s="48"/>
      <c r="H13" s="3" t="s">
        <v>3</v>
      </c>
      <c r="I13" s="47" t="s">
        <v>7</v>
      </c>
      <c r="J13" s="47"/>
      <c r="K13" s="47"/>
      <c r="L13" s="3" t="s">
        <v>3</v>
      </c>
      <c r="M13" s="47" t="s">
        <v>72</v>
      </c>
      <c r="N13" s="47"/>
      <c r="O13" s="47"/>
      <c r="P13" s="47"/>
      <c r="Q13" s="47"/>
      <c r="R13" s="3" t="s">
        <v>3</v>
      </c>
      <c r="S13" s="215" t="s">
        <v>113</v>
      </c>
      <c r="T13" s="215"/>
      <c r="U13" s="215"/>
      <c r="V13" s="215"/>
      <c r="W13" s="3" t="s">
        <v>3</v>
      </c>
      <c r="X13" s="47" t="s">
        <v>9</v>
      </c>
      <c r="Y13" s="47"/>
      <c r="Z13" s="47"/>
      <c r="AA13" s="47"/>
      <c r="AB13" s="3" t="s">
        <v>3</v>
      </c>
      <c r="AC13" s="47" t="s">
        <v>71</v>
      </c>
      <c r="AD13" s="47"/>
      <c r="AE13" s="47"/>
      <c r="AF13" s="47"/>
      <c r="AG13" s="47"/>
      <c r="AH13" s="48"/>
      <c r="AI13" s="173" t="str">
        <f>IF(AND(H13="■",L13="■",R13="■",W13="■",AB13="■"),"OK","NG")</f>
        <v>NG</v>
      </c>
      <c r="AJ13" s="103"/>
      <c r="AM13" s="16"/>
      <c r="AN13" s="34"/>
      <c r="AO13" s="34"/>
      <c r="AP13" s="35"/>
      <c r="AQ13" s="42"/>
      <c r="AR13" s="34"/>
      <c r="AS13" s="34"/>
      <c r="AT13" s="34"/>
      <c r="AU13" s="16"/>
      <c r="AV13" s="20"/>
      <c r="AW13" s="20"/>
      <c r="AX13" s="20"/>
      <c r="AY13" s="20"/>
      <c r="AZ13" s="20"/>
      <c r="BA13" s="20"/>
      <c r="BB13" s="20"/>
      <c r="BC13" s="20"/>
      <c r="BD13" s="20"/>
      <c r="BE13" s="20"/>
      <c r="BF13" s="21"/>
      <c r="BG13" s="16"/>
      <c r="BH13" s="20"/>
      <c r="BI13" s="20"/>
      <c r="BJ13" s="20"/>
      <c r="BK13" s="20"/>
      <c r="BL13" s="20"/>
      <c r="BM13" s="20"/>
      <c r="BN13" s="20"/>
      <c r="BO13" s="20"/>
      <c r="BP13" s="20"/>
      <c r="BQ13" s="20"/>
      <c r="BR13" s="20"/>
      <c r="BS13" s="20"/>
      <c r="BT13" s="166"/>
      <c r="BU13" s="167"/>
    </row>
    <row r="14" spans="2:73" ht="17.25" customHeight="1" x14ac:dyDescent="0.4">
      <c r="B14" s="171" t="s">
        <v>55</v>
      </c>
      <c r="C14" s="46"/>
      <c r="D14" s="46"/>
      <c r="E14" s="46"/>
      <c r="F14" s="46"/>
      <c r="G14" s="172"/>
      <c r="H14" s="4" t="s">
        <v>3</v>
      </c>
      <c r="I14" s="46" t="s">
        <v>11</v>
      </c>
      <c r="J14" s="46"/>
      <c r="K14" s="46"/>
      <c r="L14" s="46"/>
      <c r="M14" s="46"/>
      <c r="N14" s="46"/>
      <c r="O14" s="46"/>
      <c r="P14" s="46"/>
      <c r="Q14" s="46"/>
      <c r="R14" s="46"/>
      <c r="S14" s="46"/>
      <c r="T14" s="46"/>
      <c r="U14" s="46"/>
      <c r="V14" s="4" t="s">
        <v>3</v>
      </c>
      <c r="W14" s="46" t="s">
        <v>12</v>
      </c>
      <c r="X14" s="46"/>
      <c r="Y14" s="46"/>
      <c r="Z14" s="46"/>
      <c r="AA14" s="46"/>
      <c r="AB14" s="46"/>
      <c r="AC14" s="46"/>
      <c r="AD14" s="46"/>
      <c r="AE14" s="46"/>
      <c r="AF14" s="46"/>
      <c r="AG14" s="46"/>
      <c r="AH14" s="46"/>
      <c r="AI14" s="139" t="str">
        <f>IF(OR(AND(H14="■",V14="□"),AND(H14="□",V14="■")),"OK","NG")</f>
        <v>NG</v>
      </c>
      <c r="AJ14" s="52"/>
      <c r="AM14" s="16"/>
      <c r="AN14" s="34"/>
      <c r="AO14" s="34"/>
      <c r="AP14" s="35"/>
      <c r="AQ14" s="42"/>
      <c r="AR14" s="34"/>
      <c r="AS14" s="34"/>
      <c r="AT14" s="34"/>
      <c r="AU14" s="16"/>
      <c r="AV14" s="11" t="s">
        <v>3</v>
      </c>
      <c r="AW14" s="34" t="s">
        <v>79</v>
      </c>
      <c r="AX14" s="34"/>
      <c r="AY14" s="34"/>
      <c r="AZ14" s="34"/>
      <c r="BA14" s="34"/>
      <c r="BB14" s="34"/>
      <c r="BC14" s="34"/>
      <c r="BD14" s="34"/>
      <c r="BE14" s="34"/>
      <c r="BF14" s="35"/>
      <c r="BG14" s="16"/>
      <c r="BH14" s="11" t="s">
        <v>3</v>
      </c>
      <c r="BI14" s="34" t="s">
        <v>13</v>
      </c>
      <c r="BJ14" s="34"/>
      <c r="BK14" s="34"/>
      <c r="BL14" s="34"/>
      <c r="BM14" s="34"/>
      <c r="BN14" s="34"/>
      <c r="BO14" s="34"/>
      <c r="BP14" s="34"/>
      <c r="BQ14" s="34"/>
      <c r="BR14" s="34"/>
      <c r="BS14" s="34"/>
      <c r="BT14" s="166"/>
      <c r="BU14" s="167"/>
    </row>
    <row r="15" spans="2:73" ht="17.25" customHeight="1" x14ac:dyDescent="0.4">
      <c r="AM15" s="16"/>
      <c r="AN15" s="34"/>
      <c r="AO15" s="34"/>
      <c r="AP15" s="35"/>
      <c r="AQ15" s="42"/>
      <c r="AR15" s="34"/>
      <c r="AS15" s="34"/>
      <c r="AT15" s="34"/>
      <c r="AU15" s="16"/>
      <c r="AV15" s="11" t="s">
        <v>3</v>
      </c>
      <c r="AW15" s="34" t="s">
        <v>80</v>
      </c>
      <c r="AX15" s="34"/>
      <c r="AY15" s="34"/>
      <c r="AZ15" s="34"/>
      <c r="BA15" s="34"/>
      <c r="BB15" s="34"/>
      <c r="BC15" s="34"/>
      <c r="BD15" s="34"/>
      <c r="BE15" s="34"/>
      <c r="BF15" s="35"/>
      <c r="BG15" s="16"/>
      <c r="BH15" s="11" t="s">
        <v>3</v>
      </c>
      <c r="BI15" s="34" t="s">
        <v>14</v>
      </c>
      <c r="BJ15" s="34"/>
      <c r="BK15" s="34"/>
      <c r="BL15" s="34"/>
      <c r="BM15" s="34"/>
      <c r="BN15" s="34"/>
      <c r="BO15" s="34"/>
      <c r="BP15" s="34"/>
      <c r="BQ15" s="34"/>
      <c r="BR15" s="34"/>
      <c r="BS15" s="34"/>
      <c r="BT15" s="166"/>
      <c r="BU15" s="167"/>
    </row>
    <row r="16" spans="2:73" ht="17.25" customHeight="1" x14ac:dyDescent="0.4">
      <c r="B16" s="106" t="s">
        <v>59</v>
      </c>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M16" s="16"/>
      <c r="AN16" s="34"/>
      <c r="AO16" s="34"/>
      <c r="AP16" s="35"/>
      <c r="AQ16" s="42"/>
      <c r="AR16" s="34"/>
      <c r="AS16" s="34"/>
      <c r="AT16" s="34"/>
      <c r="AU16" s="30"/>
      <c r="AV16" s="12" t="s">
        <v>3</v>
      </c>
      <c r="AW16" s="162" t="s">
        <v>18</v>
      </c>
      <c r="AX16" s="162"/>
      <c r="AY16" s="162"/>
      <c r="AZ16" s="162"/>
      <c r="BA16" s="162"/>
      <c r="BB16" s="162"/>
      <c r="BC16" s="162"/>
      <c r="BD16" s="162"/>
      <c r="BE16" s="162"/>
      <c r="BF16" s="163"/>
      <c r="BG16" s="30"/>
      <c r="BH16" s="12" t="s">
        <v>3</v>
      </c>
      <c r="BI16" s="121" t="s">
        <v>18</v>
      </c>
      <c r="BJ16" s="121"/>
      <c r="BK16" s="121"/>
      <c r="BL16" s="121"/>
      <c r="BM16" s="121"/>
      <c r="BN16" s="121"/>
      <c r="BO16" s="121"/>
      <c r="BP16" s="121"/>
      <c r="BQ16" s="121"/>
      <c r="BR16" s="121"/>
      <c r="BS16" s="121"/>
      <c r="BT16" s="166"/>
      <c r="BU16" s="167"/>
    </row>
    <row r="17" spans="2:73" ht="17.25" customHeight="1" x14ac:dyDescent="0.4">
      <c r="B17" s="158" t="s">
        <v>74</v>
      </c>
      <c r="C17" s="159"/>
      <c r="D17" s="159"/>
      <c r="E17" s="159"/>
      <c r="F17" s="159"/>
      <c r="G17" s="159"/>
      <c r="H17" s="159"/>
      <c r="I17" s="72" t="s">
        <v>15</v>
      </c>
      <c r="J17" s="73"/>
      <c r="K17" s="73"/>
      <c r="L17" s="73"/>
      <c r="M17" s="73"/>
      <c r="N17" s="73"/>
      <c r="O17" s="73"/>
      <c r="P17" s="73"/>
      <c r="Q17" s="73"/>
      <c r="R17" s="73"/>
      <c r="S17" s="73"/>
      <c r="T17" s="73"/>
      <c r="U17" s="73"/>
      <c r="V17" s="73"/>
      <c r="W17" s="73"/>
      <c r="X17" s="73"/>
      <c r="Y17" s="73"/>
      <c r="Z17" s="73"/>
      <c r="AA17" s="73"/>
      <c r="AB17" s="80"/>
      <c r="AC17" s="72" t="s">
        <v>16</v>
      </c>
      <c r="AD17" s="73"/>
      <c r="AE17" s="73"/>
      <c r="AF17" s="73"/>
      <c r="AG17" s="73"/>
      <c r="AH17" s="80"/>
      <c r="AI17" s="73" t="s">
        <v>17</v>
      </c>
      <c r="AJ17" s="80"/>
      <c r="AM17" s="16"/>
      <c r="AN17" s="34"/>
      <c r="AO17" s="34"/>
      <c r="AP17" s="35"/>
      <c r="AQ17" s="42"/>
      <c r="AR17" s="34"/>
      <c r="AS17" s="34"/>
      <c r="AT17" s="34"/>
      <c r="AU17" s="16" t="s">
        <v>3</v>
      </c>
      <c r="AV17" s="34" t="s">
        <v>69</v>
      </c>
      <c r="AW17" s="34"/>
      <c r="AX17" s="34"/>
      <c r="AY17" s="34"/>
      <c r="AZ17" s="34"/>
      <c r="BA17" s="34"/>
      <c r="BB17" s="34"/>
      <c r="BC17" s="34"/>
      <c r="BD17" s="34"/>
      <c r="BE17" s="34"/>
      <c r="BF17" s="35"/>
      <c r="BG17" s="16" t="s">
        <v>3</v>
      </c>
      <c r="BH17" s="189" t="s">
        <v>70</v>
      </c>
      <c r="BI17" s="189"/>
      <c r="BJ17" s="189"/>
      <c r="BK17" s="189"/>
      <c r="BL17" s="189"/>
      <c r="BM17" s="189"/>
      <c r="BN17" s="189"/>
      <c r="BO17" s="189"/>
      <c r="BP17" s="189"/>
      <c r="BQ17" s="189"/>
      <c r="BR17" s="189"/>
      <c r="BS17" s="189"/>
      <c r="BT17" s="166"/>
      <c r="BU17" s="167"/>
    </row>
    <row r="18" spans="2:73" ht="17.25" customHeight="1" x14ac:dyDescent="0.4">
      <c r="B18" s="98"/>
      <c r="C18" s="99"/>
      <c r="D18" s="99"/>
      <c r="E18" s="99"/>
      <c r="F18" s="99"/>
      <c r="G18" s="99"/>
      <c r="H18" s="99"/>
      <c r="I18" s="174" t="s">
        <v>19</v>
      </c>
      <c r="J18" s="91"/>
      <c r="K18" s="91"/>
      <c r="L18" s="91"/>
      <c r="M18" s="91"/>
      <c r="N18" s="91"/>
      <c r="O18" s="91"/>
      <c r="P18" s="91"/>
      <c r="Q18" s="91"/>
      <c r="R18" s="91"/>
      <c r="S18" s="76" t="s">
        <v>51</v>
      </c>
      <c r="T18" s="76"/>
      <c r="U18" s="76"/>
      <c r="V18" s="76" t="s">
        <v>50</v>
      </c>
      <c r="W18" s="76"/>
      <c r="X18" s="76"/>
      <c r="Y18" s="76"/>
      <c r="Z18" s="76" t="s">
        <v>49</v>
      </c>
      <c r="AA18" s="76"/>
      <c r="AB18" s="77"/>
      <c r="AC18" s="92" t="s">
        <v>20</v>
      </c>
      <c r="AD18" s="85"/>
      <c r="AE18" s="85"/>
      <c r="AF18" s="85" t="s">
        <v>21</v>
      </c>
      <c r="AG18" s="85"/>
      <c r="AH18" s="133"/>
      <c r="AI18" s="81"/>
      <c r="AJ18" s="82"/>
      <c r="AM18" s="16"/>
      <c r="AN18" s="34"/>
      <c r="AO18" s="34"/>
      <c r="AP18" s="35"/>
      <c r="AQ18" s="42"/>
      <c r="AR18" s="34"/>
      <c r="AS18" s="34"/>
      <c r="AT18" s="34"/>
      <c r="AU18" s="16"/>
      <c r="AV18" s="11" t="s">
        <v>3</v>
      </c>
      <c r="AW18" s="34" t="s">
        <v>111</v>
      </c>
      <c r="AX18" s="34"/>
      <c r="AY18" s="34"/>
      <c r="AZ18" s="34"/>
      <c r="BA18" s="34"/>
      <c r="BB18" s="34"/>
      <c r="BC18" s="34"/>
      <c r="BD18" s="34"/>
      <c r="BE18" s="34"/>
      <c r="BF18" s="35"/>
      <c r="BG18" s="16"/>
      <c r="BH18" s="11" t="s">
        <v>3</v>
      </c>
      <c r="BI18" s="34" t="s">
        <v>112</v>
      </c>
      <c r="BJ18" s="34"/>
      <c r="BK18" s="34"/>
      <c r="BL18" s="34"/>
      <c r="BM18" s="34"/>
      <c r="BN18" s="34"/>
      <c r="BO18" s="34"/>
      <c r="BP18" s="34"/>
      <c r="BQ18" s="34"/>
      <c r="BR18" s="34"/>
      <c r="BS18" s="35"/>
      <c r="BT18" s="166"/>
      <c r="BU18" s="167"/>
    </row>
    <row r="19" spans="2:73" ht="17.25" customHeight="1" x14ac:dyDescent="0.4">
      <c r="B19" s="160"/>
      <c r="C19" s="161"/>
      <c r="D19" s="161"/>
      <c r="E19" s="161"/>
      <c r="F19" s="161"/>
      <c r="G19" s="161"/>
      <c r="H19" s="161"/>
      <c r="I19" s="74"/>
      <c r="J19" s="75"/>
      <c r="K19" s="75"/>
      <c r="L19" s="75"/>
      <c r="M19" s="75"/>
      <c r="N19" s="75"/>
      <c r="O19" s="75"/>
      <c r="P19" s="75"/>
      <c r="Q19" s="75"/>
      <c r="R19" s="75"/>
      <c r="S19" s="78"/>
      <c r="T19" s="78"/>
      <c r="U19" s="78"/>
      <c r="V19" s="78"/>
      <c r="W19" s="78"/>
      <c r="X19" s="78"/>
      <c r="Y19" s="78"/>
      <c r="Z19" s="78"/>
      <c r="AA19" s="78"/>
      <c r="AB19" s="79"/>
      <c r="AC19" s="131"/>
      <c r="AD19" s="132"/>
      <c r="AE19" s="132"/>
      <c r="AF19" s="132"/>
      <c r="AG19" s="132"/>
      <c r="AH19" s="134"/>
      <c r="AI19" s="83"/>
      <c r="AJ19" s="84"/>
      <c r="AM19" s="16"/>
      <c r="AN19" s="34"/>
      <c r="AO19" s="34"/>
      <c r="AP19" s="35"/>
      <c r="AQ19" s="42"/>
      <c r="AR19" s="34"/>
      <c r="AS19" s="34"/>
      <c r="AT19" s="34"/>
      <c r="AU19" s="16"/>
      <c r="AV19" s="42" t="s">
        <v>3</v>
      </c>
      <c r="AW19" s="34" t="s">
        <v>82</v>
      </c>
      <c r="AX19" s="34"/>
      <c r="AY19" s="34"/>
      <c r="AZ19" s="129"/>
      <c r="BA19" s="31"/>
      <c r="BB19" s="32"/>
      <c r="BC19" s="34" t="s">
        <v>22</v>
      </c>
      <c r="BD19" s="34"/>
      <c r="BE19" s="34"/>
      <c r="BF19" s="35"/>
      <c r="BG19" s="16"/>
      <c r="BH19" s="42" t="s">
        <v>3</v>
      </c>
      <c r="BI19" s="34" t="s">
        <v>82</v>
      </c>
      <c r="BJ19" s="34"/>
      <c r="BK19" s="34"/>
      <c r="BL19" s="129"/>
      <c r="BM19" s="31"/>
      <c r="BN19" s="32"/>
      <c r="BO19" s="33" t="s">
        <v>22</v>
      </c>
      <c r="BP19" s="34"/>
      <c r="BQ19" s="34"/>
      <c r="BR19" s="34"/>
      <c r="BS19" s="34"/>
      <c r="BT19" s="166"/>
      <c r="BU19" s="167"/>
    </row>
    <row r="20" spans="2:73" ht="17.25" customHeight="1" x14ac:dyDescent="0.4">
      <c r="B20" s="5" t="s">
        <v>3</v>
      </c>
      <c r="C20" s="184" t="s">
        <v>23</v>
      </c>
      <c r="D20" s="184"/>
      <c r="E20" s="184"/>
      <c r="F20" s="184"/>
      <c r="G20" s="184"/>
      <c r="H20" s="184"/>
      <c r="I20" s="185"/>
      <c r="J20" s="186"/>
      <c r="K20" s="186"/>
      <c r="L20" s="186"/>
      <c r="M20" s="186"/>
      <c r="N20" s="186"/>
      <c r="O20" s="186"/>
      <c r="P20" s="186"/>
      <c r="Q20" s="186"/>
      <c r="R20" s="186"/>
      <c r="S20" s="67"/>
      <c r="T20" s="67"/>
      <c r="U20" s="67"/>
      <c r="V20" s="67"/>
      <c r="W20" s="67"/>
      <c r="X20" s="67"/>
      <c r="Y20" s="67"/>
      <c r="Z20" s="140" t="str">
        <f t="shared" ref="Z20:Z26" si="0">IF(B20="■",ROUNDDOWN(S20/1000/V20,3),"-")</f>
        <v>-</v>
      </c>
      <c r="AA20" s="140"/>
      <c r="AB20" s="141"/>
      <c r="AC20" s="142">
        <v>4.5999999999999996</v>
      </c>
      <c r="AD20" s="143"/>
      <c r="AE20" s="143"/>
      <c r="AF20" s="143">
        <v>5.7</v>
      </c>
      <c r="AG20" s="143"/>
      <c r="AH20" s="144"/>
      <c r="AI20" s="145" t="str">
        <f t="shared" ref="AI20:AI26" si="1">IF(B20="□","-",IF(OR(S20="",V20=""),"NG",IF($H$14="■",IF(Z20&gt;=AC20,"OK","NG"),IF($V$14="■",IF(Z20&gt;=AF20,"OK","NG"),"-"))))</f>
        <v>-</v>
      </c>
      <c r="AJ20" s="146"/>
      <c r="AM20" s="16"/>
      <c r="AN20" s="34"/>
      <c r="AO20" s="34"/>
      <c r="AP20" s="35"/>
      <c r="AQ20" s="42"/>
      <c r="AR20" s="34"/>
      <c r="AS20" s="34"/>
      <c r="AT20" s="34"/>
      <c r="AU20" s="16"/>
      <c r="AV20" s="42"/>
      <c r="AW20" s="34" t="s">
        <v>83</v>
      </c>
      <c r="AX20" s="34"/>
      <c r="AY20" s="34"/>
      <c r="AZ20" s="129"/>
      <c r="BA20" s="31"/>
      <c r="BB20" s="32"/>
      <c r="BC20" s="34"/>
      <c r="BD20" s="34"/>
      <c r="BE20" s="34"/>
      <c r="BF20" s="35"/>
      <c r="BG20" s="16"/>
      <c r="BH20" s="42"/>
      <c r="BI20" s="34" t="s">
        <v>83</v>
      </c>
      <c r="BJ20" s="34"/>
      <c r="BK20" s="34"/>
      <c r="BL20" s="129"/>
      <c r="BM20" s="31"/>
      <c r="BN20" s="32"/>
      <c r="BO20" s="33"/>
      <c r="BP20" s="34"/>
      <c r="BQ20" s="34"/>
      <c r="BR20" s="34"/>
      <c r="BS20" s="34"/>
      <c r="BT20" s="166"/>
      <c r="BU20" s="167"/>
    </row>
    <row r="21" spans="2:73" ht="17.25" customHeight="1" x14ac:dyDescent="0.4">
      <c r="B21" s="6" t="s">
        <v>3</v>
      </c>
      <c r="C21" s="68" t="s">
        <v>24</v>
      </c>
      <c r="D21" s="68"/>
      <c r="E21" s="68"/>
      <c r="F21" s="68"/>
      <c r="G21" s="68"/>
      <c r="H21" s="68"/>
      <c r="I21" s="55"/>
      <c r="J21" s="56"/>
      <c r="K21" s="56"/>
      <c r="L21" s="56"/>
      <c r="M21" s="56"/>
      <c r="N21" s="56"/>
      <c r="O21" s="56"/>
      <c r="P21" s="56"/>
      <c r="Q21" s="56"/>
      <c r="R21" s="56"/>
      <c r="S21" s="57"/>
      <c r="T21" s="57"/>
      <c r="U21" s="57"/>
      <c r="V21" s="57"/>
      <c r="W21" s="57"/>
      <c r="X21" s="57"/>
      <c r="Y21" s="57"/>
      <c r="Z21" s="58" t="str">
        <f t="shared" si="0"/>
        <v>-</v>
      </c>
      <c r="AA21" s="58"/>
      <c r="AB21" s="59"/>
      <c r="AC21" s="60">
        <v>4</v>
      </c>
      <c r="AD21" s="44"/>
      <c r="AE21" s="44"/>
      <c r="AF21" s="44">
        <v>4.4000000000000004</v>
      </c>
      <c r="AG21" s="44"/>
      <c r="AH21" s="45"/>
      <c r="AI21" s="53" t="str">
        <f t="shared" si="1"/>
        <v>-</v>
      </c>
      <c r="AJ21" s="54"/>
      <c r="AM21" s="17"/>
      <c r="AN21" s="109"/>
      <c r="AO21" s="109"/>
      <c r="AP21" s="110"/>
      <c r="AQ21" s="43"/>
      <c r="AR21" s="109"/>
      <c r="AS21" s="109"/>
      <c r="AT21" s="109"/>
      <c r="AU21" s="17"/>
      <c r="AV21" s="43"/>
      <c r="AW21" s="41" t="s">
        <v>25</v>
      </c>
      <c r="AX21" s="130"/>
      <c r="AY21" s="39" t="str">
        <f>IF(AV19="■",IF(BA20="","-",ROUNDDOWN(BA19*1000/BA20,2)),"-")</f>
        <v>-</v>
      </c>
      <c r="AZ21" s="40"/>
      <c r="BA21" s="41" t="s">
        <v>26</v>
      </c>
      <c r="BB21" s="41"/>
      <c r="BC21" s="39" t="str">
        <f>IF(AV19="■",IF(BA19="","-",ROUNDUP(-0.321*BA19+6.16,2)),"-")</f>
        <v>-</v>
      </c>
      <c r="BD21" s="40"/>
      <c r="BE21" s="36" t="str">
        <f>IF(AV19="■",IF(AY21="-","-",IF(AY21&gt;=BC21,"OK","NG")),"-")</f>
        <v>-</v>
      </c>
      <c r="BF21" s="38"/>
      <c r="BG21" s="17"/>
      <c r="BH21" s="43"/>
      <c r="BI21" s="41" t="s">
        <v>25</v>
      </c>
      <c r="BJ21" s="130"/>
      <c r="BK21" s="39" t="str">
        <f>IF(BG17="■",IF(BM20="","-",ROUNDDOWN(BM19*1000/BM20,2)),"-")</f>
        <v>-</v>
      </c>
      <c r="BL21" s="40"/>
      <c r="BM21" s="41" t="s">
        <v>26</v>
      </c>
      <c r="BN21" s="41"/>
      <c r="BO21" s="39" t="str">
        <f>IF(BG17="■",IF(BM19="","-",ROUNDUP(-0.352*BM19+6.51,2)),"-")</f>
        <v>-</v>
      </c>
      <c r="BP21" s="40"/>
      <c r="BQ21" s="36" t="str">
        <f>IF(BG17="■",IF(BK21="-","-",IF(BK21&gt;=BO21,"OK","NG")),"-")</f>
        <v>-</v>
      </c>
      <c r="BR21" s="37"/>
      <c r="BS21" s="38"/>
      <c r="BT21" s="168"/>
      <c r="BU21" s="169"/>
    </row>
    <row r="22" spans="2:73" ht="17.25" customHeight="1" x14ac:dyDescent="0.4">
      <c r="B22" s="6" t="s">
        <v>3</v>
      </c>
      <c r="C22" s="68" t="s">
        <v>27</v>
      </c>
      <c r="D22" s="68"/>
      <c r="E22" s="68"/>
      <c r="F22" s="68"/>
      <c r="G22" s="68"/>
      <c r="H22" s="68"/>
      <c r="I22" s="55"/>
      <c r="J22" s="56"/>
      <c r="K22" s="56"/>
      <c r="L22" s="56"/>
      <c r="M22" s="56"/>
      <c r="N22" s="56"/>
      <c r="O22" s="56"/>
      <c r="P22" s="56"/>
      <c r="Q22" s="56"/>
      <c r="R22" s="56"/>
      <c r="S22" s="57"/>
      <c r="T22" s="57"/>
      <c r="U22" s="57"/>
      <c r="V22" s="57"/>
      <c r="W22" s="57"/>
      <c r="X22" s="57"/>
      <c r="Y22" s="57"/>
      <c r="Z22" s="135" t="str">
        <f t="shared" si="0"/>
        <v>-</v>
      </c>
      <c r="AA22" s="136"/>
      <c r="AB22" s="137"/>
      <c r="AC22" s="60">
        <v>2.2999999999999998</v>
      </c>
      <c r="AD22" s="44"/>
      <c r="AE22" s="44"/>
      <c r="AF22" s="44">
        <v>2.7</v>
      </c>
      <c r="AG22" s="44"/>
      <c r="AH22" s="45"/>
      <c r="AI22" s="53" t="str">
        <f t="shared" si="1"/>
        <v>-</v>
      </c>
      <c r="AJ22" s="54"/>
      <c r="AM22" s="15" t="s">
        <v>3</v>
      </c>
      <c r="AN22" s="107" t="s">
        <v>28</v>
      </c>
      <c r="AO22" s="107"/>
      <c r="AP22" s="108"/>
      <c r="AQ22" s="105" t="s">
        <v>3</v>
      </c>
      <c r="AR22" s="18" t="s">
        <v>99</v>
      </c>
      <c r="AS22" s="18"/>
      <c r="AT22" s="18"/>
      <c r="AU22" s="15" t="s">
        <v>3</v>
      </c>
      <c r="AV22" s="18" t="s">
        <v>81</v>
      </c>
      <c r="AW22" s="18"/>
      <c r="AX22" s="18"/>
      <c r="AY22" s="18"/>
      <c r="AZ22" s="18"/>
      <c r="BA22" s="18"/>
      <c r="BB22" s="18"/>
      <c r="BC22" s="18"/>
      <c r="BD22" s="18"/>
      <c r="BE22" s="18"/>
      <c r="BF22" s="19"/>
      <c r="BG22" s="15" t="s">
        <v>3</v>
      </c>
      <c r="BH22" s="18" t="s">
        <v>91</v>
      </c>
      <c r="BI22" s="18"/>
      <c r="BJ22" s="18"/>
      <c r="BK22" s="18"/>
      <c r="BL22" s="18"/>
      <c r="BM22" s="18"/>
      <c r="BN22" s="18"/>
      <c r="BO22" s="18"/>
      <c r="BP22" s="18"/>
      <c r="BQ22" s="18"/>
      <c r="BR22" s="18"/>
      <c r="BS22" s="19"/>
      <c r="BT22" s="164" t="str">
        <f>IF(AND(V14="■",AM22="□"),"NG",IF(AM22="□","-",IF(OR(AND(H14="■",AQ22="■",AU22="■"),AND(H14="■",AQ24="■",AU24="■",OR(AV25="■",AND(AV26="■",BE28="OK"))),AND(V14="■",AQ22="■",BG22="■"),AND(V14="■",AQ24="■",BG24="■",OR(BH25="■",AND(BH26="■",BQ28="OK")))),"OK","NG")))</f>
        <v>-</v>
      </c>
      <c r="BU22" s="165"/>
    </row>
    <row r="23" spans="2:73" ht="17.25" customHeight="1" x14ac:dyDescent="0.4">
      <c r="B23" s="6" t="s">
        <v>3</v>
      </c>
      <c r="C23" s="68" t="s">
        <v>29</v>
      </c>
      <c r="D23" s="68"/>
      <c r="E23" s="8" t="s">
        <v>3</v>
      </c>
      <c r="F23" s="68" t="s">
        <v>30</v>
      </c>
      <c r="G23" s="68"/>
      <c r="H23" s="68"/>
      <c r="I23" s="55"/>
      <c r="J23" s="56"/>
      <c r="K23" s="56"/>
      <c r="L23" s="56"/>
      <c r="M23" s="56"/>
      <c r="N23" s="56"/>
      <c r="O23" s="56"/>
      <c r="P23" s="56"/>
      <c r="Q23" s="56"/>
      <c r="R23" s="56"/>
      <c r="S23" s="57"/>
      <c r="T23" s="57"/>
      <c r="U23" s="57"/>
      <c r="V23" s="57"/>
      <c r="W23" s="57"/>
      <c r="X23" s="57"/>
      <c r="Y23" s="57"/>
      <c r="Z23" s="58" t="str">
        <f t="shared" si="0"/>
        <v>-</v>
      </c>
      <c r="AA23" s="58"/>
      <c r="AB23" s="59"/>
      <c r="AC23" s="60">
        <f>IF(E23="■",2.3,3.1)</f>
        <v>3.1</v>
      </c>
      <c r="AD23" s="44"/>
      <c r="AE23" s="44"/>
      <c r="AF23" s="44">
        <f>IF(E23="■",2.2,3.4)</f>
        <v>3.4</v>
      </c>
      <c r="AG23" s="44"/>
      <c r="AH23" s="45"/>
      <c r="AI23" s="53" t="str">
        <f t="shared" si="1"/>
        <v>-</v>
      </c>
      <c r="AJ23" s="54"/>
      <c r="AM23" s="16"/>
      <c r="AN23" s="34"/>
      <c r="AO23" s="34"/>
      <c r="AP23" s="35"/>
      <c r="AQ23" s="43"/>
      <c r="AR23" s="22"/>
      <c r="AS23" s="22"/>
      <c r="AT23" s="22"/>
      <c r="AU23" s="17"/>
      <c r="AV23" s="22"/>
      <c r="AW23" s="22"/>
      <c r="AX23" s="22"/>
      <c r="AY23" s="22"/>
      <c r="AZ23" s="22"/>
      <c r="BA23" s="22"/>
      <c r="BB23" s="22"/>
      <c r="BC23" s="22"/>
      <c r="BD23" s="22"/>
      <c r="BE23" s="22"/>
      <c r="BF23" s="23"/>
      <c r="BG23" s="17"/>
      <c r="BH23" s="22"/>
      <c r="BI23" s="22"/>
      <c r="BJ23" s="22"/>
      <c r="BK23" s="22"/>
      <c r="BL23" s="22"/>
      <c r="BM23" s="22"/>
      <c r="BN23" s="22"/>
      <c r="BO23" s="22"/>
      <c r="BP23" s="22"/>
      <c r="BQ23" s="22"/>
      <c r="BR23" s="22"/>
      <c r="BS23" s="23"/>
      <c r="BT23" s="166"/>
      <c r="BU23" s="167"/>
    </row>
    <row r="24" spans="2:73" ht="17.25" customHeight="1" x14ac:dyDescent="0.4">
      <c r="B24" s="6" t="s">
        <v>3</v>
      </c>
      <c r="C24" s="68" t="s">
        <v>31</v>
      </c>
      <c r="D24" s="68"/>
      <c r="E24" s="68"/>
      <c r="F24" s="68"/>
      <c r="G24" s="68"/>
      <c r="H24" s="68"/>
      <c r="I24" s="55"/>
      <c r="J24" s="56"/>
      <c r="K24" s="56"/>
      <c r="L24" s="56"/>
      <c r="M24" s="56"/>
      <c r="N24" s="56"/>
      <c r="O24" s="56"/>
      <c r="P24" s="56"/>
      <c r="Q24" s="56"/>
      <c r="R24" s="56"/>
      <c r="S24" s="57"/>
      <c r="T24" s="57"/>
      <c r="U24" s="57"/>
      <c r="V24" s="57"/>
      <c r="W24" s="57"/>
      <c r="X24" s="57"/>
      <c r="Y24" s="57"/>
      <c r="Z24" s="58" t="str">
        <f t="shared" si="0"/>
        <v>-</v>
      </c>
      <c r="AA24" s="58"/>
      <c r="AB24" s="59"/>
      <c r="AC24" s="60">
        <v>2</v>
      </c>
      <c r="AD24" s="44"/>
      <c r="AE24" s="44"/>
      <c r="AF24" s="44">
        <v>2.2000000000000002</v>
      </c>
      <c r="AG24" s="44"/>
      <c r="AH24" s="45"/>
      <c r="AI24" s="53" t="str">
        <f t="shared" si="1"/>
        <v>-</v>
      </c>
      <c r="AJ24" s="54"/>
      <c r="AM24" s="16"/>
      <c r="AN24" s="34"/>
      <c r="AO24" s="34"/>
      <c r="AP24" s="35"/>
      <c r="AQ24" s="42" t="s">
        <v>3</v>
      </c>
      <c r="AR24" s="20" t="s">
        <v>100</v>
      </c>
      <c r="AS24" s="34"/>
      <c r="AT24" s="34"/>
      <c r="AU24" s="16" t="s">
        <v>3</v>
      </c>
      <c r="AV24" s="34" t="s">
        <v>69</v>
      </c>
      <c r="AW24" s="34"/>
      <c r="AX24" s="34"/>
      <c r="AY24" s="34"/>
      <c r="AZ24" s="34"/>
      <c r="BA24" s="34"/>
      <c r="BB24" s="34"/>
      <c r="BC24" s="34"/>
      <c r="BD24" s="34"/>
      <c r="BE24" s="34"/>
      <c r="BF24" s="35"/>
      <c r="BG24" s="16" t="s">
        <v>3</v>
      </c>
      <c r="BH24" s="107" t="s">
        <v>70</v>
      </c>
      <c r="BI24" s="107"/>
      <c r="BJ24" s="107"/>
      <c r="BK24" s="107"/>
      <c r="BL24" s="107"/>
      <c r="BM24" s="107"/>
      <c r="BN24" s="107"/>
      <c r="BO24" s="107"/>
      <c r="BP24" s="107"/>
      <c r="BQ24" s="107"/>
      <c r="BR24" s="107"/>
      <c r="BS24" s="108"/>
      <c r="BT24" s="166"/>
      <c r="BU24" s="167"/>
    </row>
    <row r="25" spans="2:73" ht="17.25" customHeight="1" x14ac:dyDescent="0.4">
      <c r="B25" s="6" t="s">
        <v>3</v>
      </c>
      <c r="C25" s="68" t="s">
        <v>32</v>
      </c>
      <c r="D25" s="68"/>
      <c r="E25" s="68"/>
      <c r="F25" s="68"/>
      <c r="G25" s="68"/>
      <c r="H25" s="68"/>
      <c r="I25" s="55"/>
      <c r="J25" s="56"/>
      <c r="K25" s="56"/>
      <c r="L25" s="56"/>
      <c r="M25" s="56"/>
      <c r="N25" s="56"/>
      <c r="O25" s="56"/>
      <c r="P25" s="56"/>
      <c r="Q25" s="56"/>
      <c r="R25" s="56"/>
      <c r="S25" s="57"/>
      <c r="T25" s="57"/>
      <c r="U25" s="57"/>
      <c r="V25" s="57"/>
      <c r="W25" s="57"/>
      <c r="X25" s="57"/>
      <c r="Y25" s="57"/>
      <c r="Z25" s="58" t="str">
        <f t="shared" si="0"/>
        <v>-</v>
      </c>
      <c r="AA25" s="58"/>
      <c r="AB25" s="59"/>
      <c r="AC25" s="60">
        <v>1.7</v>
      </c>
      <c r="AD25" s="44"/>
      <c r="AE25" s="44"/>
      <c r="AF25" s="44">
        <v>1.7</v>
      </c>
      <c r="AG25" s="44"/>
      <c r="AH25" s="45"/>
      <c r="AI25" s="53" t="str">
        <f t="shared" si="1"/>
        <v>-</v>
      </c>
      <c r="AJ25" s="54"/>
      <c r="AM25" s="16"/>
      <c r="AN25" s="34"/>
      <c r="AO25" s="34"/>
      <c r="AP25" s="35"/>
      <c r="AQ25" s="42"/>
      <c r="AR25" s="20"/>
      <c r="AS25" s="34"/>
      <c r="AT25" s="34"/>
      <c r="AU25" s="16"/>
      <c r="AV25" s="11" t="s">
        <v>3</v>
      </c>
      <c r="AW25" s="34" t="s">
        <v>111</v>
      </c>
      <c r="AX25" s="34"/>
      <c r="AY25" s="34"/>
      <c r="AZ25" s="34"/>
      <c r="BA25" s="34"/>
      <c r="BB25" s="34"/>
      <c r="BC25" s="34"/>
      <c r="BD25" s="34"/>
      <c r="BE25" s="34"/>
      <c r="BF25" s="35"/>
      <c r="BG25" s="16"/>
      <c r="BH25" s="11" t="s">
        <v>3</v>
      </c>
      <c r="BI25" s="34" t="s">
        <v>112</v>
      </c>
      <c r="BJ25" s="34"/>
      <c r="BK25" s="34"/>
      <c r="BL25" s="34"/>
      <c r="BM25" s="34"/>
      <c r="BN25" s="34"/>
      <c r="BO25" s="34"/>
      <c r="BP25" s="34"/>
      <c r="BQ25" s="34"/>
      <c r="BR25" s="34"/>
      <c r="BS25" s="35"/>
      <c r="BT25" s="166"/>
      <c r="BU25" s="167"/>
    </row>
    <row r="26" spans="2:73" ht="17.25" customHeight="1" x14ac:dyDescent="0.4">
      <c r="B26" s="7" t="s">
        <v>3</v>
      </c>
      <c r="C26" s="46" t="s">
        <v>33</v>
      </c>
      <c r="D26" s="46"/>
      <c r="E26" s="46"/>
      <c r="F26" s="46"/>
      <c r="G26" s="46"/>
      <c r="H26" s="46"/>
      <c r="I26" s="61"/>
      <c r="J26" s="62"/>
      <c r="K26" s="62"/>
      <c r="L26" s="62"/>
      <c r="M26" s="62"/>
      <c r="N26" s="62"/>
      <c r="O26" s="62"/>
      <c r="P26" s="62"/>
      <c r="Q26" s="62"/>
      <c r="R26" s="62"/>
      <c r="S26" s="63"/>
      <c r="T26" s="63"/>
      <c r="U26" s="63"/>
      <c r="V26" s="63"/>
      <c r="W26" s="63"/>
      <c r="X26" s="63"/>
      <c r="Y26" s="63"/>
      <c r="Z26" s="64" t="str">
        <f t="shared" si="0"/>
        <v>-</v>
      </c>
      <c r="AA26" s="64"/>
      <c r="AB26" s="65"/>
      <c r="AC26" s="66">
        <v>0.5</v>
      </c>
      <c r="AD26" s="49"/>
      <c r="AE26" s="49"/>
      <c r="AF26" s="49">
        <v>0.7</v>
      </c>
      <c r="AG26" s="49"/>
      <c r="AH26" s="50"/>
      <c r="AI26" s="51" t="str">
        <f t="shared" si="1"/>
        <v>-</v>
      </c>
      <c r="AJ26" s="52"/>
      <c r="AM26" s="16"/>
      <c r="AN26" s="34"/>
      <c r="AO26" s="34"/>
      <c r="AP26" s="35"/>
      <c r="AQ26" s="42"/>
      <c r="AR26" s="34"/>
      <c r="AS26" s="34"/>
      <c r="AT26" s="34"/>
      <c r="AU26" s="16"/>
      <c r="AV26" s="42" t="s">
        <v>3</v>
      </c>
      <c r="AW26" s="34" t="s">
        <v>82</v>
      </c>
      <c r="AX26" s="34"/>
      <c r="AY26" s="34"/>
      <c r="AZ26" s="129"/>
      <c r="BA26" s="31"/>
      <c r="BB26" s="32"/>
      <c r="BC26" s="34" t="s">
        <v>22</v>
      </c>
      <c r="BD26" s="34"/>
      <c r="BE26" s="34"/>
      <c r="BF26" s="35"/>
      <c r="BG26" s="16"/>
      <c r="BH26" s="42" t="s">
        <v>3</v>
      </c>
      <c r="BI26" s="190" t="s">
        <v>92</v>
      </c>
      <c r="BJ26" s="190"/>
      <c r="BK26" s="190"/>
      <c r="BL26" s="191"/>
      <c r="BM26" s="31"/>
      <c r="BN26" s="32"/>
      <c r="BO26" s="33" t="s">
        <v>22</v>
      </c>
      <c r="BP26" s="34"/>
      <c r="BQ26" s="34"/>
      <c r="BR26" s="34"/>
      <c r="BS26" s="35"/>
      <c r="BT26" s="166"/>
      <c r="BU26" s="167"/>
    </row>
    <row r="27" spans="2:73" ht="17.25" customHeight="1" x14ac:dyDescent="0.35">
      <c r="B27" s="138" t="s">
        <v>57</v>
      </c>
      <c r="C27" s="138"/>
      <c r="D27" s="138"/>
      <c r="E27" s="138"/>
      <c r="F27" s="138"/>
      <c r="G27" s="138"/>
      <c r="H27" s="13" t="s">
        <v>3</v>
      </c>
      <c r="I27" s="138" t="s">
        <v>73</v>
      </c>
      <c r="J27" s="138"/>
      <c r="K27" s="138"/>
      <c r="L27" s="138"/>
      <c r="M27" s="138"/>
      <c r="N27" s="138"/>
      <c r="O27" s="138"/>
      <c r="P27" s="138"/>
      <c r="Q27" s="138"/>
      <c r="R27" s="13" t="s">
        <v>3</v>
      </c>
      <c r="S27" s="138" t="s">
        <v>77</v>
      </c>
      <c r="T27" s="138"/>
      <c r="U27" s="138"/>
      <c r="V27" s="138"/>
      <c r="W27" s="138"/>
      <c r="X27" s="138"/>
      <c r="Y27" s="138"/>
      <c r="Z27" s="138"/>
      <c r="AA27" s="138"/>
      <c r="AB27" s="138"/>
      <c r="AC27" s="138"/>
      <c r="AD27" s="138"/>
      <c r="AE27" s="138"/>
      <c r="AF27" s="138"/>
      <c r="AG27" s="138"/>
      <c r="AH27" s="138"/>
      <c r="AI27" s="138"/>
      <c r="AJ27" s="138"/>
      <c r="AM27" s="16"/>
      <c r="AN27" s="34"/>
      <c r="AO27" s="34"/>
      <c r="AP27" s="35"/>
      <c r="AQ27" s="42"/>
      <c r="AR27" s="34"/>
      <c r="AS27" s="34"/>
      <c r="AT27" s="34"/>
      <c r="AU27" s="16"/>
      <c r="AV27" s="42"/>
      <c r="AW27" s="34" t="s">
        <v>83</v>
      </c>
      <c r="AX27" s="34"/>
      <c r="AY27" s="34"/>
      <c r="AZ27" s="129"/>
      <c r="BA27" s="31"/>
      <c r="BB27" s="32"/>
      <c r="BC27" s="34"/>
      <c r="BD27" s="34"/>
      <c r="BE27" s="34"/>
      <c r="BF27" s="35"/>
      <c r="BG27" s="16"/>
      <c r="BH27" s="42"/>
      <c r="BI27" s="190" t="s">
        <v>83</v>
      </c>
      <c r="BJ27" s="190"/>
      <c r="BK27" s="190"/>
      <c r="BL27" s="191"/>
      <c r="BM27" s="31"/>
      <c r="BN27" s="32"/>
      <c r="BO27" s="33"/>
      <c r="BP27" s="34"/>
      <c r="BQ27" s="34"/>
      <c r="BR27" s="34"/>
      <c r="BS27" s="35"/>
      <c r="BT27" s="166"/>
      <c r="BU27" s="167"/>
    </row>
    <row r="28" spans="2:73" ht="17.25" customHeight="1" x14ac:dyDescent="0.4">
      <c r="B28" s="34" t="s">
        <v>67</v>
      </c>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M28" s="17"/>
      <c r="AN28" s="109"/>
      <c r="AO28" s="109"/>
      <c r="AP28" s="110"/>
      <c r="AQ28" s="43"/>
      <c r="AR28" s="109"/>
      <c r="AS28" s="109"/>
      <c r="AT28" s="109"/>
      <c r="AU28" s="17"/>
      <c r="AV28" s="43"/>
      <c r="AW28" s="41" t="s">
        <v>25</v>
      </c>
      <c r="AX28" s="130"/>
      <c r="AY28" s="39" t="str">
        <f>IF(AU24="■",IF(BA27="","-",ROUNDDOWN(BA26*1000/BA27,2)),"-")</f>
        <v>-</v>
      </c>
      <c r="AZ28" s="40"/>
      <c r="BA28" s="41" t="s">
        <v>26</v>
      </c>
      <c r="BB28" s="41"/>
      <c r="BC28" s="39" t="str">
        <f>IF(AU24="■",IF(BA26="","-",ROUNDUP(-0.504*BA26+5.88,2)),"-")</f>
        <v>-</v>
      </c>
      <c r="BD28" s="40"/>
      <c r="BE28" s="127" t="str">
        <f>IF(AU24="■",IF(AY28="-","-",IF(AY28&gt;=BC28,"OK","NG")),"-")</f>
        <v>-</v>
      </c>
      <c r="BF28" s="128"/>
      <c r="BG28" s="17"/>
      <c r="BH28" s="43"/>
      <c r="BI28" s="41" t="s">
        <v>25</v>
      </c>
      <c r="BJ28" s="130"/>
      <c r="BK28" s="39" t="str">
        <f>IF(BG24="■",IF(BM27="","-",ROUNDDOWN(BM26*1000/BM27,2)),"-")</f>
        <v>-</v>
      </c>
      <c r="BL28" s="40"/>
      <c r="BM28" s="41" t="s">
        <v>26</v>
      </c>
      <c r="BN28" s="41"/>
      <c r="BO28" s="39" t="str">
        <f>IF(BG24="■",IF(BM26="","-",ROUNDUP(-0.553*BM26+6.34,2)),"-")</f>
        <v>-</v>
      </c>
      <c r="BP28" s="40"/>
      <c r="BQ28" s="36" t="str">
        <f>IF(BG24="■",IF(BK28="-","-",IF(BK28&gt;=BO28,"OK","NG")),"-")</f>
        <v>-</v>
      </c>
      <c r="BR28" s="37"/>
      <c r="BS28" s="38"/>
      <c r="BT28" s="168"/>
      <c r="BU28" s="169"/>
    </row>
    <row r="29" spans="2:73" ht="17.25" customHeight="1" x14ac:dyDescent="0.4">
      <c r="AM29" s="15" t="s">
        <v>3</v>
      </c>
      <c r="AN29" s="18" t="s">
        <v>76</v>
      </c>
      <c r="AO29" s="18"/>
      <c r="AP29" s="19"/>
      <c r="AQ29" s="105" t="s">
        <v>3</v>
      </c>
      <c r="AR29" s="18" t="s">
        <v>34</v>
      </c>
      <c r="AS29" s="107"/>
      <c r="AT29" s="107"/>
      <c r="AU29" s="9" t="s">
        <v>3</v>
      </c>
      <c r="AV29" s="125" t="s">
        <v>84</v>
      </c>
      <c r="AW29" s="125"/>
      <c r="AX29" s="125"/>
      <c r="AY29" s="125"/>
      <c r="AZ29" s="125"/>
      <c r="BA29" s="125"/>
      <c r="BB29" s="125"/>
      <c r="BC29" s="125"/>
      <c r="BD29" s="125"/>
      <c r="BE29" s="125"/>
      <c r="BF29" s="126"/>
      <c r="BG29" s="9" t="s">
        <v>3</v>
      </c>
      <c r="BH29" s="125" t="s">
        <v>84</v>
      </c>
      <c r="BI29" s="125"/>
      <c r="BJ29" s="125"/>
      <c r="BK29" s="125"/>
      <c r="BL29" s="125"/>
      <c r="BM29" s="125"/>
      <c r="BN29" s="125"/>
      <c r="BO29" s="125"/>
      <c r="BP29" s="125"/>
      <c r="BQ29" s="125"/>
      <c r="BR29" s="125"/>
      <c r="BS29" s="126"/>
      <c r="BT29" s="24" t="str">
        <f>IF(AM29="□","-",IF(OR(AND(H14="■",AQ29="■",OR(AU29="■",AU30="■",AU32="■",AU34="■")),AND(H14="■",AQ35="■",AU35="■"),AND(V14="■",AQ29="■",OR(BG29="■",BG30="■",BG32="■",BG34="■")),AND(V14="■",AQ35="■",BG35="■")),"OK","NG"))</f>
        <v>-</v>
      </c>
      <c r="BU29" s="25"/>
    </row>
    <row r="30" spans="2:73" ht="17.25" customHeight="1" x14ac:dyDescent="0.4">
      <c r="B30" s="106" t="s">
        <v>60</v>
      </c>
      <c r="C30" s="106"/>
      <c r="D30" s="106"/>
      <c r="E30" s="106"/>
      <c r="F30" s="106"/>
      <c r="G30" s="106"/>
      <c r="H30" s="106"/>
      <c r="I30" s="106"/>
      <c r="J30" s="106"/>
      <c r="K30" s="106"/>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c r="AJ30" s="106"/>
      <c r="AM30" s="16"/>
      <c r="AN30" s="20"/>
      <c r="AO30" s="20"/>
      <c r="AP30" s="21"/>
      <c r="AQ30" s="42"/>
      <c r="AR30" s="34"/>
      <c r="AS30" s="34"/>
      <c r="AT30" s="34"/>
      <c r="AU30" s="16" t="s">
        <v>3</v>
      </c>
      <c r="AV30" s="20" t="s">
        <v>85</v>
      </c>
      <c r="AW30" s="20"/>
      <c r="AX30" s="20"/>
      <c r="AY30" s="20"/>
      <c r="AZ30" s="20"/>
      <c r="BA30" s="20"/>
      <c r="BB30" s="20"/>
      <c r="BC30" s="20"/>
      <c r="BD30" s="20"/>
      <c r="BE30" s="20"/>
      <c r="BF30" s="21"/>
      <c r="BG30" s="16" t="s">
        <v>3</v>
      </c>
      <c r="BH30" s="175" t="s">
        <v>85</v>
      </c>
      <c r="BI30" s="175"/>
      <c r="BJ30" s="175"/>
      <c r="BK30" s="175"/>
      <c r="BL30" s="175"/>
      <c r="BM30" s="175"/>
      <c r="BN30" s="175"/>
      <c r="BO30" s="175"/>
      <c r="BP30" s="175"/>
      <c r="BQ30" s="175"/>
      <c r="BR30" s="175"/>
      <c r="BS30" s="176"/>
      <c r="BT30" s="26"/>
      <c r="BU30" s="27"/>
    </row>
    <row r="31" spans="2:73" ht="17.25" customHeight="1" x14ac:dyDescent="0.4">
      <c r="B31" s="183" t="s">
        <v>104</v>
      </c>
      <c r="C31" s="183"/>
      <c r="D31" s="183"/>
      <c r="E31" s="183"/>
      <c r="F31" s="183"/>
      <c r="G31" s="183"/>
      <c r="H31" s="183"/>
      <c r="I31" s="183"/>
      <c r="J31" s="183"/>
      <c r="K31" s="183"/>
      <c r="L31" s="69" t="s">
        <v>35</v>
      </c>
      <c r="M31" s="70"/>
      <c r="N31" s="70"/>
      <c r="O31" s="70"/>
      <c r="P31" s="70"/>
      <c r="Q31" s="70"/>
      <c r="R31" s="70"/>
      <c r="S31" s="70"/>
      <c r="T31" s="70"/>
      <c r="U31" s="70"/>
      <c r="V31" s="70"/>
      <c r="W31" s="70"/>
      <c r="X31" s="71"/>
      <c r="Y31" s="69" t="s">
        <v>36</v>
      </c>
      <c r="Z31" s="70"/>
      <c r="AA31" s="70"/>
      <c r="AB31" s="70"/>
      <c r="AC31" s="70"/>
      <c r="AD31" s="70"/>
      <c r="AE31" s="70"/>
      <c r="AF31" s="70"/>
      <c r="AG31" s="70"/>
      <c r="AH31" s="70"/>
      <c r="AI31" s="70"/>
      <c r="AJ31" s="71"/>
      <c r="AM31" s="16"/>
      <c r="AN31" s="20"/>
      <c r="AO31" s="20"/>
      <c r="AP31" s="21"/>
      <c r="AQ31" s="42"/>
      <c r="AR31" s="34"/>
      <c r="AS31" s="34"/>
      <c r="AT31" s="34"/>
      <c r="AU31" s="30"/>
      <c r="AV31" s="123"/>
      <c r="AW31" s="123"/>
      <c r="AX31" s="123"/>
      <c r="AY31" s="123"/>
      <c r="AZ31" s="123"/>
      <c r="BA31" s="123"/>
      <c r="BB31" s="123"/>
      <c r="BC31" s="123"/>
      <c r="BD31" s="123"/>
      <c r="BE31" s="123"/>
      <c r="BF31" s="124"/>
      <c r="BG31" s="30"/>
      <c r="BH31" s="123"/>
      <c r="BI31" s="123"/>
      <c r="BJ31" s="123"/>
      <c r="BK31" s="123"/>
      <c r="BL31" s="123"/>
      <c r="BM31" s="123"/>
      <c r="BN31" s="123"/>
      <c r="BO31" s="123"/>
      <c r="BP31" s="123"/>
      <c r="BQ31" s="123"/>
      <c r="BR31" s="123"/>
      <c r="BS31" s="124"/>
      <c r="BT31" s="26"/>
      <c r="BU31" s="27"/>
    </row>
    <row r="32" spans="2:73" ht="17.25" customHeight="1" x14ac:dyDescent="0.4">
      <c r="B32" s="183"/>
      <c r="C32" s="183"/>
      <c r="D32" s="183"/>
      <c r="E32" s="183"/>
      <c r="F32" s="183"/>
      <c r="G32" s="183"/>
      <c r="H32" s="183"/>
      <c r="I32" s="183"/>
      <c r="J32" s="183"/>
      <c r="K32" s="183"/>
      <c r="L32" s="72" t="s">
        <v>37</v>
      </c>
      <c r="M32" s="73"/>
      <c r="N32" s="73"/>
      <c r="O32" s="73"/>
      <c r="P32" s="73"/>
      <c r="Q32" s="72" t="s">
        <v>26</v>
      </c>
      <c r="R32" s="73"/>
      <c r="S32" s="73"/>
      <c r="T32" s="73"/>
      <c r="U32" s="73"/>
      <c r="V32" s="80"/>
      <c r="W32" s="73" t="s">
        <v>17</v>
      </c>
      <c r="X32" s="80"/>
      <c r="Y32" s="72" t="s">
        <v>37</v>
      </c>
      <c r="Z32" s="73"/>
      <c r="AA32" s="73"/>
      <c r="AB32" s="73"/>
      <c r="AC32" s="73"/>
      <c r="AD32" s="80"/>
      <c r="AE32" s="72" t="s">
        <v>26</v>
      </c>
      <c r="AF32" s="73"/>
      <c r="AG32" s="73"/>
      <c r="AH32" s="80"/>
      <c r="AI32" s="73" t="s">
        <v>17</v>
      </c>
      <c r="AJ32" s="80"/>
      <c r="AM32" s="16"/>
      <c r="AN32" s="20"/>
      <c r="AO32" s="20"/>
      <c r="AP32" s="21"/>
      <c r="AQ32" s="42"/>
      <c r="AR32" s="34"/>
      <c r="AS32" s="34"/>
      <c r="AT32" s="34"/>
      <c r="AU32" s="16" t="s">
        <v>3</v>
      </c>
      <c r="AV32" s="20" t="s">
        <v>86</v>
      </c>
      <c r="AW32" s="20"/>
      <c r="AX32" s="20"/>
      <c r="AY32" s="20"/>
      <c r="AZ32" s="20"/>
      <c r="BA32" s="20"/>
      <c r="BB32" s="20"/>
      <c r="BC32" s="20"/>
      <c r="BD32" s="20"/>
      <c r="BE32" s="20"/>
      <c r="BF32" s="21"/>
      <c r="BG32" s="16" t="s">
        <v>3</v>
      </c>
      <c r="BH32" s="175" t="s">
        <v>86</v>
      </c>
      <c r="BI32" s="175"/>
      <c r="BJ32" s="175"/>
      <c r="BK32" s="175"/>
      <c r="BL32" s="175"/>
      <c r="BM32" s="175"/>
      <c r="BN32" s="175"/>
      <c r="BO32" s="175"/>
      <c r="BP32" s="175"/>
      <c r="BQ32" s="175"/>
      <c r="BR32" s="175"/>
      <c r="BS32" s="176"/>
      <c r="BT32" s="26"/>
      <c r="BU32" s="27"/>
    </row>
    <row r="33" spans="2:73" ht="17.25" customHeight="1" x14ac:dyDescent="0.4">
      <c r="B33" s="183"/>
      <c r="C33" s="183"/>
      <c r="D33" s="183"/>
      <c r="E33" s="183"/>
      <c r="F33" s="183"/>
      <c r="G33" s="183"/>
      <c r="H33" s="183"/>
      <c r="I33" s="183"/>
      <c r="J33" s="183"/>
      <c r="K33" s="183"/>
      <c r="L33" s="90" t="s">
        <v>52</v>
      </c>
      <c r="M33" s="91"/>
      <c r="N33" s="91"/>
      <c r="O33" s="76" t="s">
        <v>38</v>
      </c>
      <c r="P33" s="77"/>
      <c r="Q33" s="92" t="s">
        <v>20</v>
      </c>
      <c r="R33" s="86"/>
      <c r="S33" s="86"/>
      <c r="T33" s="85" t="s">
        <v>21</v>
      </c>
      <c r="U33" s="86"/>
      <c r="V33" s="87"/>
      <c r="W33" s="81"/>
      <c r="X33" s="82"/>
      <c r="Y33" s="90" t="s">
        <v>39</v>
      </c>
      <c r="Z33" s="76"/>
      <c r="AA33" s="76"/>
      <c r="AB33" s="76"/>
      <c r="AC33" s="76" t="s">
        <v>40</v>
      </c>
      <c r="AD33" s="77"/>
      <c r="AE33" s="98" t="s">
        <v>66</v>
      </c>
      <c r="AF33" s="99"/>
      <c r="AG33" s="99"/>
      <c r="AH33" s="100"/>
      <c r="AI33" s="81"/>
      <c r="AJ33" s="82"/>
      <c r="AM33" s="16"/>
      <c r="AN33" s="20"/>
      <c r="AO33" s="20"/>
      <c r="AP33" s="21"/>
      <c r="AQ33" s="42"/>
      <c r="AR33" s="34"/>
      <c r="AS33" s="34"/>
      <c r="AT33" s="34"/>
      <c r="AU33" s="30"/>
      <c r="AV33" s="123"/>
      <c r="AW33" s="123"/>
      <c r="AX33" s="123"/>
      <c r="AY33" s="123"/>
      <c r="AZ33" s="123"/>
      <c r="BA33" s="123"/>
      <c r="BB33" s="123"/>
      <c r="BC33" s="123"/>
      <c r="BD33" s="123"/>
      <c r="BE33" s="123"/>
      <c r="BF33" s="124"/>
      <c r="BG33" s="30"/>
      <c r="BH33" s="123"/>
      <c r="BI33" s="123"/>
      <c r="BJ33" s="123"/>
      <c r="BK33" s="123"/>
      <c r="BL33" s="123"/>
      <c r="BM33" s="123"/>
      <c r="BN33" s="123"/>
      <c r="BO33" s="123"/>
      <c r="BP33" s="123"/>
      <c r="BQ33" s="123"/>
      <c r="BR33" s="123"/>
      <c r="BS33" s="124"/>
      <c r="BT33" s="26"/>
      <c r="BU33" s="27"/>
    </row>
    <row r="34" spans="2:73" ht="17.25" customHeight="1" x14ac:dyDescent="0.4">
      <c r="B34" s="183"/>
      <c r="C34" s="183"/>
      <c r="D34" s="183"/>
      <c r="E34" s="183"/>
      <c r="F34" s="183"/>
      <c r="G34" s="183"/>
      <c r="H34" s="183"/>
      <c r="I34" s="183"/>
      <c r="J34" s="183"/>
      <c r="K34" s="183"/>
      <c r="L34" s="74"/>
      <c r="M34" s="75"/>
      <c r="N34" s="75"/>
      <c r="O34" s="78"/>
      <c r="P34" s="79"/>
      <c r="Q34" s="93"/>
      <c r="R34" s="88"/>
      <c r="S34" s="88"/>
      <c r="T34" s="88"/>
      <c r="U34" s="88"/>
      <c r="V34" s="89"/>
      <c r="W34" s="83"/>
      <c r="X34" s="84"/>
      <c r="Y34" s="74" t="s">
        <v>41</v>
      </c>
      <c r="Z34" s="75"/>
      <c r="AA34" s="75" t="s">
        <v>42</v>
      </c>
      <c r="AB34" s="75"/>
      <c r="AC34" s="78"/>
      <c r="AD34" s="79"/>
      <c r="AE34" s="74" t="s">
        <v>41</v>
      </c>
      <c r="AF34" s="75"/>
      <c r="AG34" s="75" t="s">
        <v>42</v>
      </c>
      <c r="AH34" s="101"/>
      <c r="AI34" s="83"/>
      <c r="AJ34" s="84"/>
      <c r="AM34" s="16"/>
      <c r="AN34" s="20"/>
      <c r="AO34" s="20"/>
      <c r="AP34" s="21"/>
      <c r="AQ34" s="43"/>
      <c r="AR34" s="109"/>
      <c r="AS34" s="109"/>
      <c r="AT34" s="109"/>
      <c r="AU34" s="10" t="s">
        <v>3</v>
      </c>
      <c r="AV34" s="109" t="s">
        <v>43</v>
      </c>
      <c r="AW34" s="109"/>
      <c r="AX34" s="109"/>
      <c r="AY34" s="109"/>
      <c r="AZ34" s="109"/>
      <c r="BA34" s="109"/>
      <c r="BB34" s="109"/>
      <c r="BC34" s="109"/>
      <c r="BD34" s="109"/>
      <c r="BE34" s="109"/>
      <c r="BF34" s="110"/>
      <c r="BG34" s="10" t="s">
        <v>3</v>
      </c>
      <c r="BH34" s="177" t="s">
        <v>43</v>
      </c>
      <c r="BI34" s="177"/>
      <c r="BJ34" s="177"/>
      <c r="BK34" s="177"/>
      <c r="BL34" s="177"/>
      <c r="BM34" s="177"/>
      <c r="BN34" s="177"/>
      <c r="BO34" s="177"/>
      <c r="BP34" s="177"/>
      <c r="BQ34" s="177"/>
      <c r="BR34" s="177"/>
      <c r="BS34" s="178"/>
      <c r="BT34" s="26"/>
      <c r="BU34" s="27"/>
    </row>
    <row r="35" spans="2:73" ht="17.25" customHeight="1" x14ac:dyDescent="0.4">
      <c r="B35" s="14" t="s">
        <v>3</v>
      </c>
      <c r="C35" s="47" t="s">
        <v>103</v>
      </c>
      <c r="D35" s="47"/>
      <c r="E35" s="47"/>
      <c r="F35" s="47"/>
      <c r="G35" s="47"/>
      <c r="H35" s="47"/>
      <c r="I35" s="47"/>
      <c r="J35" s="47"/>
      <c r="K35" s="198"/>
      <c r="L35" s="179"/>
      <c r="M35" s="94"/>
      <c r="N35" s="94"/>
      <c r="O35" s="94" t="s">
        <v>3</v>
      </c>
      <c r="P35" s="104"/>
      <c r="Q35" s="95">
        <v>4.7</v>
      </c>
      <c r="R35" s="96"/>
      <c r="S35" s="96"/>
      <c r="T35" s="96">
        <v>2.2999999999999998</v>
      </c>
      <c r="U35" s="96"/>
      <c r="V35" s="97"/>
      <c r="W35" s="102" t="str">
        <f>IF(B35="□","-",IF(L35="","NG",IF($V$14="■",IF(L35&lt;=T35,"OK","NG"),IF($H$14="■",IF(L35&lt;=Q35,"OK","NG"),"-"))))</f>
        <v>-</v>
      </c>
      <c r="X35" s="103"/>
      <c r="Y35" s="179"/>
      <c r="Z35" s="94"/>
      <c r="AA35" s="94"/>
      <c r="AB35" s="94"/>
      <c r="AC35" s="94" t="s">
        <v>3</v>
      </c>
      <c r="AD35" s="104"/>
      <c r="AE35" s="95">
        <v>0.59</v>
      </c>
      <c r="AF35" s="96"/>
      <c r="AG35" s="96">
        <v>0.73</v>
      </c>
      <c r="AH35" s="97"/>
      <c r="AI35" s="102" t="str">
        <f>IF(B35="□","-",IF(AND(Y35="",AA35=""),"NG",IF(AA35="",IF(Y35&lt;=AE35,"OK","NG"),IF(Y35="",IF(AA35&lt;=AG35,"OK","NG"),IF(AND(Y35&lt;=AE35,AA35&lt;=AG35),"OK","NG")))))</f>
        <v>-</v>
      </c>
      <c r="AJ35" s="103"/>
      <c r="AM35" s="16"/>
      <c r="AN35" s="20"/>
      <c r="AO35" s="20"/>
      <c r="AP35" s="21"/>
      <c r="AQ35" s="15" t="s">
        <v>3</v>
      </c>
      <c r="AR35" s="18" t="s">
        <v>44</v>
      </c>
      <c r="AS35" s="18"/>
      <c r="AT35" s="19"/>
      <c r="AU35" s="15" t="s">
        <v>3</v>
      </c>
      <c r="AV35" s="18" t="s">
        <v>87</v>
      </c>
      <c r="AW35" s="18"/>
      <c r="AX35" s="18"/>
      <c r="AY35" s="18"/>
      <c r="AZ35" s="18"/>
      <c r="BA35" s="18"/>
      <c r="BB35" s="18"/>
      <c r="BC35" s="18"/>
      <c r="BD35" s="18"/>
      <c r="BE35" s="18"/>
      <c r="BF35" s="19"/>
      <c r="BG35" s="15" t="s">
        <v>3</v>
      </c>
      <c r="BH35" s="18" t="s">
        <v>93</v>
      </c>
      <c r="BI35" s="18"/>
      <c r="BJ35" s="18"/>
      <c r="BK35" s="18"/>
      <c r="BL35" s="18"/>
      <c r="BM35" s="18"/>
      <c r="BN35" s="18"/>
      <c r="BO35" s="18"/>
      <c r="BP35" s="18"/>
      <c r="BQ35" s="18"/>
      <c r="BR35" s="18"/>
      <c r="BS35" s="19"/>
      <c r="BT35" s="26"/>
      <c r="BU35" s="27"/>
    </row>
    <row r="36" spans="2:73" ht="17.25" customHeight="1" x14ac:dyDescent="0.4">
      <c r="B36" s="6" t="s">
        <v>3</v>
      </c>
      <c r="C36" s="68" t="s">
        <v>101</v>
      </c>
      <c r="D36" s="68"/>
      <c r="E36" s="68"/>
      <c r="F36" s="68"/>
      <c r="G36" s="68"/>
      <c r="H36" s="68"/>
      <c r="I36" s="68"/>
      <c r="J36" s="68"/>
      <c r="K36" s="199"/>
      <c r="L36" s="201"/>
      <c r="M36" s="57"/>
      <c r="N36" s="57"/>
      <c r="O36" s="57" t="s">
        <v>3</v>
      </c>
      <c r="P36" s="202"/>
      <c r="Q36" s="174">
        <v>4.7</v>
      </c>
      <c r="R36" s="91"/>
      <c r="S36" s="91"/>
      <c r="T36" s="91">
        <v>2.2999999999999998</v>
      </c>
      <c r="U36" s="91"/>
      <c r="V36" s="203"/>
      <c r="W36" s="53" t="str">
        <f>IF(B36="□","-",IF(L36="","NG",IF($V$14="■",IF(L36&lt;=T36,"OK","NG"),IF($H$14="■",IF(L36&lt;=Q36,"OK","NG"),"-"))))</f>
        <v>-</v>
      </c>
      <c r="X36" s="54"/>
      <c r="Y36" s="192"/>
      <c r="Z36" s="193"/>
      <c r="AA36" s="193"/>
      <c r="AB36" s="193"/>
      <c r="AC36" s="193"/>
      <c r="AD36" s="193"/>
      <c r="AE36" s="193"/>
      <c r="AF36" s="193"/>
      <c r="AG36" s="193"/>
      <c r="AH36" s="193"/>
      <c r="AI36" s="193"/>
      <c r="AJ36" s="194"/>
      <c r="AM36" s="16"/>
      <c r="AN36" s="20"/>
      <c r="AO36" s="20"/>
      <c r="AP36" s="21"/>
      <c r="AQ36" s="16"/>
      <c r="AR36" s="20"/>
      <c r="AS36" s="20"/>
      <c r="AT36" s="21"/>
      <c r="AU36" s="16"/>
      <c r="AV36" s="20"/>
      <c r="AW36" s="20"/>
      <c r="AX36" s="20"/>
      <c r="AY36" s="20"/>
      <c r="AZ36" s="20"/>
      <c r="BA36" s="20"/>
      <c r="BB36" s="20"/>
      <c r="BC36" s="20"/>
      <c r="BD36" s="20"/>
      <c r="BE36" s="20"/>
      <c r="BF36" s="21"/>
      <c r="BG36" s="16"/>
      <c r="BH36" s="20"/>
      <c r="BI36" s="20"/>
      <c r="BJ36" s="20"/>
      <c r="BK36" s="20"/>
      <c r="BL36" s="20"/>
      <c r="BM36" s="20"/>
      <c r="BN36" s="20"/>
      <c r="BO36" s="20"/>
      <c r="BP36" s="20"/>
      <c r="BQ36" s="20"/>
      <c r="BR36" s="20"/>
      <c r="BS36" s="21"/>
      <c r="BT36" s="26"/>
      <c r="BU36" s="27"/>
    </row>
    <row r="37" spans="2:73" ht="17.25" customHeight="1" x14ac:dyDescent="0.4">
      <c r="B37" s="7" t="s">
        <v>3</v>
      </c>
      <c r="C37" s="46" t="s">
        <v>102</v>
      </c>
      <c r="D37" s="46"/>
      <c r="E37" s="46"/>
      <c r="F37" s="46"/>
      <c r="G37" s="46"/>
      <c r="H37" s="46"/>
      <c r="I37" s="46"/>
      <c r="J37" s="46"/>
      <c r="K37" s="200"/>
      <c r="L37" s="180"/>
      <c r="M37" s="63"/>
      <c r="N37" s="63"/>
      <c r="O37" s="181"/>
      <c r="P37" s="182"/>
      <c r="Q37" s="74">
        <v>4.7</v>
      </c>
      <c r="R37" s="75"/>
      <c r="S37" s="75"/>
      <c r="T37" s="75">
        <v>2.2999999999999998</v>
      </c>
      <c r="U37" s="75"/>
      <c r="V37" s="101"/>
      <c r="W37" s="51" t="str">
        <f>IF(B37="□","-",IF(L37="","NG",IF($V$14="■",IF(L37&lt;=T37,"OK","NG"),IF($H$14="■",IF(L37&lt;=Q37,"OK","NG"),"-"))))</f>
        <v>-</v>
      </c>
      <c r="X37" s="52"/>
      <c r="Y37" s="195"/>
      <c r="Z37" s="196"/>
      <c r="AA37" s="196"/>
      <c r="AB37" s="196"/>
      <c r="AC37" s="196"/>
      <c r="AD37" s="196"/>
      <c r="AE37" s="196"/>
      <c r="AF37" s="196"/>
      <c r="AG37" s="196"/>
      <c r="AH37" s="196"/>
      <c r="AI37" s="196"/>
      <c r="AJ37" s="197"/>
      <c r="AM37" s="16"/>
      <c r="AN37" s="20"/>
      <c r="AO37" s="20"/>
      <c r="AP37" s="21"/>
      <c r="AQ37" s="16"/>
      <c r="AR37" s="20"/>
      <c r="AS37" s="20"/>
      <c r="AT37" s="21"/>
      <c r="AU37" s="16"/>
      <c r="AV37" s="20"/>
      <c r="AW37" s="20"/>
      <c r="AX37" s="20"/>
      <c r="AY37" s="20"/>
      <c r="AZ37" s="20"/>
      <c r="BA37" s="20"/>
      <c r="BB37" s="20"/>
      <c r="BC37" s="20"/>
      <c r="BD37" s="20"/>
      <c r="BE37" s="20"/>
      <c r="BF37" s="21"/>
      <c r="BG37" s="16"/>
      <c r="BH37" s="20"/>
      <c r="BI37" s="20"/>
      <c r="BJ37" s="20"/>
      <c r="BK37" s="20"/>
      <c r="BL37" s="20"/>
      <c r="BM37" s="20"/>
      <c r="BN37" s="20"/>
      <c r="BO37" s="20"/>
      <c r="BP37" s="20"/>
      <c r="BQ37" s="20"/>
      <c r="BR37" s="20"/>
      <c r="BS37" s="21"/>
      <c r="BT37" s="26"/>
      <c r="BU37" s="27"/>
    </row>
    <row r="38" spans="2:73" ht="17.25" customHeight="1" x14ac:dyDescent="0.4">
      <c r="B38" s="107" t="s">
        <v>62</v>
      </c>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M38" s="17"/>
      <c r="AN38" s="22"/>
      <c r="AO38" s="22"/>
      <c r="AP38" s="23"/>
      <c r="AQ38" s="17"/>
      <c r="AR38" s="22"/>
      <c r="AS38" s="22"/>
      <c r="AT38" s="23"/>
      <c r="AU38" s="17"/>
      <c r="AV38" s="22"/>
      <c r="AW38" s="22"/>
      <c r="AX38" s="22"/>
      <c r="AY38" s="22"/>
      <c r="AZ38" s="22"/>
      <c r="BA38" s="22"/>
      <c r="BB38" s="22"/>
      <c r="BC38" s="22"/>
      <c r="BD38" s="22"/>
      <c r="BE38" s="22"/>
      <c r="BF38" s="23"/>
      <c r="BG38" s="17"/>
      <c r="BH38" s="22"/>
      <c r="BI38" s="22"/>
      <c r="BJ38" s="22"/>
      <c r="BK38" s="22"/>
      <c r="BL38" s="22"/>
      <c r="BM38" s="22"/>
      <c r="BN38" s="22"/>
      <c r="BO38" s="22"/>
      <c r="BP38" s="22"/>
      <c r="BQ38" s="22"/>
      <c r="BR38" s="22"/>
      <c r="BS38" s="23"/>
      <c r="BT38" s="28"/>
      <c r="BU38" s="29"/>
    </row>
    <row r="39" spans="2:73" ht="17.25" customHeight="1" x14ac:dyDescent="0.4">
      <c r="B39" s="20" t="s">
        <v>105</v>
      </c>
      <c r="C39" s="20"/>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M39" s="15" t="s">
        <v>3</v>
      </c>
      <c r="AN39" s="107" t="s">
        <v>45</v>
      </c>
      <c r="AO39" s="107"/>
      <c r="AP39" s="107"/>
      <c r="AQ39" s="107"/>
      <c r="AR39" s="107"/>
      <c r="AS39" s="107"/>
      <c r="AT39" s="107"/>
      <c r="AU39" s="15" t="s">
        <v>3</v>
      </c>
      <c r="AV39" s="18" t="s">
        <v>46</v>
      </c>
      <c r="AW39" s="18"/>
      <c r="AX39" s="18"/>
      <c r="AY39" s="18"/>
      <c r="AZ39" s="18"/>
      <c r="BA39" s="18"/>
      <c r="BB39" s="18"/>
      <c r="BC39" s="18"/>
      <c r="BD39" s="18"/>
      <c r="BE39" s="18"/>
      <c r="BF39" s="19"/>
      <c r="BG39" s="15" t="s">
        <v>3</v>
      </c>
      <c r="BH39" s="18" t="s">
        <v>47</v>
      </c>
      <c r="BI39" s="18"/>
      <c r="BJ39" s="18"/>
      <c r="BK39" s="18"/>
      <c r="BL39" s="18"/>
      <c r="BM39" s="18"/>
      <c r="BN39" s="18"/>
      <c r="BO39" s="18"/>
      <c r="BP39" s="18"/>
      <c r="BQ39" s="18"/>
      <c r="BR39" s="18"/>
      <c r="BS39" s="19"/>
      <c r="BT39" s="164" t="str">
        <f>IF(AM39="□","-",IF(OR(AND(H14="■",AU39="■"),AND(V14="■",BG39="■")),"OK","NG"))</f>
        <v>-</v>
      </c>
      <c r="BU39" s="165"/>
    </row>
    <row r="40" spans="2:73" ht="17.25" customHeight="1" x14ac:dyDescent="0.4">
      <c r="B40" s="20"/>
      <c r="C40" s="20"/>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M40" s="17"/>
      <c r="AN40" s="109"/>
      <c r="AO40" s="109"/>
      <c r="AP40" s="109"/>
      <c r="AQ40" s="109"/>
      <c r="AR40" s="109"/>
      <c r="AS40" s="109"/>
      <c r="AT40" s="109"/>
      <c r="AU40" s="17"/>
      <c r="AV40" s="22"/>
      <c r="AW40" s="22"/>
      <c r="AX40" s="22"/>
      <c r="AY40" s="22"/>
      <c r="AZ40" s="22"/>
      <c r="BA40" s="22"/>
      <c r="BB40" s="22"/>
      <c r="BC40" s="22"/>
      <c r="BD40" s="22"/>
      <c r="BE40" s="22"/>
      <c r="BF40" s="23"/>
      <c r="BG40" s="17"/>
      <c r="BH40" s="22"/>
      <c r="BI40" s="22"/>
      <c r="BJ40" s="22"/>
      <c r="BK40" s="22"/>
      <c r="BL40" s="22"/>
      <c r="BM40" s="22"/>
      <c r="BN40" s="22"/>
      <c r="BO40" s="22"/>
      <c r="BP40" s="22"/>
      <c r="BQ40" s="22"/>
      <c r="BR40" s="22"/>
      <c r="BS40" s="23"/>
      <c r="BT40" s="168"/>
      <c r="BU40" s="169"/>
    </row>
    <row r="41" spans="2:73" ht="17.25" customHeight="1" x14ac:dyDescent="0.4">
      <c r="B41" s="20" t="s">
        <v>106</v>
      </c>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M41" s="15" t="s">
        <v>3</v>
      </c>
      <c r="AN41" s="107" t="s">
        <v>48</v>
      </c>
      <c r="AO41" s="107"/>
      <c r="AP41" s="107"/>
      <c r="AQ41" s="107"/>
      <c r="AR41" s="107"/>
      <c r="AS41" s="107"/>
      <c r="AT41" s="108"/>
      <c r="AU41" s="16" t="s">
        <v>3</v>
      </c>
      <c r="AV41" s="20" t="s">
        <v>88</v>
      </c>
      <c r="AW41" s="20"/>
      <c r="AX41" s="20"/>
      <c r="AY41" s="20"/>
      <c r="AZ41" s="20"/>
      <c r="BA41" s="20"/>
      <c r="BB41" s="20"/>
      <c r="BC41" s="20"/>
      <c r="BD41" s="20"/>
      <c r="BE41" s="20"/>
      <c r="BF41" s="21"/>
      <c r="BG41" s="16" t="s">
        <v>3</v>
      </c>
      <c r="BH41" s="18" t="s">
        <v>94</v>
      </c>
      <c r="BI41" s="18"/>
      <c r="BJ41" s="18"/>
      <c r="BK41" s="18"/>
      <c r="BL41" s="18"/>
      <c r="BM41" s="18"/>
      <c r="BN41" s="18"/>
      <c r="BO41" s="18"/>
      <c r="BP41" s="18"/>
      <c r="BQ41" s="18"/>
      <c r="BR41" s="18"/>
      <c r="BS41" s="19"/>
      <c r="BT41" s="164" t="str">
        <f>IF(AM41="□","-",IF(OR(AND(H14="■",OR(AU41="■",AU43="■",AU45="■")),AND(V14="■",AND(OR(BG41="■",BG43="■",BG45="■"),BG47="■"))),"OK","NG"))</f>
        <v>-</v>
      </c>
      <c r="BU41" s="165"/>
    </row>
    <row r="42" spans="2:73" ht="17.25" customHeight="1" x14ac:dyDescent="0.4">
      <c r="B42" s="20"/>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M42" s="16"/>
      <c r="AN42" s="34"/>
      <c r="AO42" s="34"/>
      <c r="AP42" s="34"/>
      <c r="AQ42" s="34"/>
      <c r="AR42" s="34"/>
      <c r="AS42" s="34"/>
      <c r="AT42" s="35"/>
      <c r="AU42" s="30"/>
      <c r="AV42" s="123"/>
      <c r="AW42" s="123"/>
      <c r="AX42" s="123"/>
      <c r="AY42" s="123"/>
      <c r="AZ42" s="123"/>
      <c r="BA42" s="123"/>
      <c r="BB42" s="123"/>
      <c r="BC42" s="123"/>
      <c r="BD42" s="123"/>
      <c r="BE42" s="123"/>
      <c r="BF42" s="124"/>
      <c r="BG42" s="30"/>
      <c r="BH42" s="123"/>
      <c r="BI42" s="123"/>
      <c r="BJ42" s="123"/>
      <c r="BK42" s="123"/>
      <c r="BL42" s="123"/>
      <c r="BM42" s="123"/>
      <c r="BN42" s="123"/>
      <c r="BO42" s="123"/>
      <c r="BP42" s="123"/>
      <c r="BQ42" s="123"/>
      <c r="BR42" s="123"/>
      <c r="BS42" s="124"/>
      <c r="BT42" s="166"/>
      <c r="BU42" s="167"/>
    </row>
    <row r="43" spans="2:73" ht="17.25" customHeight="1" x14ac:dyDescent="0.4">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M43" s="16"/>
      <c r="AN43" s="34"/>
      <c r="AO43" s="34"/>
      <c r="AP43" s="34"/>
      <c r="AQ43" s="34"/>
      <c r="AR43" s="34"/>
      <c r="AS43" s="34"/>
      <c r="AT43" s="35"/>
      <c r="AU43" s="16" t="s">
        <v>3</v>
      </c>
      <c r="AV43" s="20" t="s">
        <v>89</v>
      </c>
      <c r="AW43" s="20"/>
      <c r="AX43" s="20"/>
      <c r="AY43" s="20"/>
      <c r="AZ43" s="20"/>
      <c r="BA43" s="20"/>
      <c r="BB43" s="20"/>
      <c r="BC43" s="20"/>
      <c r="BD43" s="20"/>
      <c r="BE43" s="20"/>
      <c r="BF43" s="21"/>
      <c r="BG43" s="16" t="s">
        <v>3</v>
      </c>
      <c r="BH43" s="175" t="s">
        <v>95</v>
      </c>
      <c r="BI43" s="175"/>
      <c r="BJ43" s="175"/>
      <c r="BK43" s="175"/>
      <c r="BL43" s="175"/>
      <c r="BM43" s="175"/>
      <c r="BN43" s="175"/>
      <c r="BO43" s="175"/>
      <c r="BP43" s="175"/>
      <c r="BQ43" s="175"/>
      <c r="BR43" s="175"/>
      <c r="BS43" s="176"/>
      <c r="BT43" s="166"/>
      <c r="BU43" s="167"/>
    </row>
    <row r="44" spans="2:73" ht="17.25" customHeight="1" x14ac:dyDescent="0.4">
      <c r="B44" s="213" t="s">
        <v>63</v>
      </c>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214"/>
      <c r="AM44" s="16"/>
      <c r="AN44" s="34"/>
      <c r="AO44" s="34"/>
      <c r="AP44" s="34"/>
      <c r="AQ44" s="34"/>
      <c r="AR44" s="34"/>
      <c r="AS44" s="34"/>
      <c r="AT44" s="35"/>
      <c r="AU44" s="30"/>
      <c r="AV44" s="123"/>
      <c r="AW44" s="123"/>
      <c r="AX44" s="123"/>
      <c r="AY44" s="123"/>
      <c r="AZ44" s="123"/>
      <c r="BA44" s="123"/>
      <c r="BB44" s="123"/>
      <c r="BC44" s="123"/>
      <c r="BD44" s="123"/>
      <c r="BE44" s="123"/>
      <c r="BF44" s="124"/>
      <c r="BG44" s="30"/>
      <c r="BH44" s="123"/>
      <c r="BI44" s="123"/>
      <c r="BJ44" s="123"/>
      <c r="BK44" s="123"/>
      <c r="BL44" s="123"/>
      <c r="BM44" s="123"/>
      <c r="BN44" s="123"/>
      <c r="BO44" s="123"/>
      <c r="BP44" s="123"/>
      <c r="BQ44" s="123"/>
      <c r="BR44" s="123"/>
      <c r="BS44" s="124"/>
      <c r="BT44" s="166"/>
      <c r="BU44" s="167"/>
    </row>
    <row r="45" spans="2:73" ht="17.25" customHeight="1" x14ac:dyDescent="0.4">
      <c r="B45" s="204" t="s">
        <v>64</v>
      </c>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6"/>
      <c r="AM45" s="16"/>
      <c r="AN45" s="34"/>
      <c r="AO45" s="34"/>
      <c r="AP45" s="34"/>
      <c r="AQ45" s="34"/>
      <c r="AR45" s="34"/>
      <c r="AS45" s="34"/>
      <c r="AT45" s="35"/>
      <c r="AU45" s="16" t="s">
        <v>3</v>
      </c>
      <c r="AV45" s="34" t="s">
        <v>68</v>
      </c>
      <c r="AW45" s="34"/>
      <c r="AX45" s="34"/>
      <c r="AY45" s="34"/>
      <c r="AZ45" s="34"/>
      <c r="BA45" s="34"/>
      <c r="BB45" s="34"/>
      <c r="BC45" s="34"/>
      <c r="BD45" s="34"/>
      <c r="BE45" s="34"/>
      <c r="BF45" s="35"/>
      <c r="BG45" s="16" t="s">
        <v>3</v>
      </c>
      <c r="BH45" s="175" t="s">
        <v>96</v>
      </c>
      <c r="BI45" s="175"/>
      <c r="BJ45" s="175"/>
      <c r="BK45" s="175"/>
      <c r="BL45" s="175"/>
      <c r="BM45" s="175"/>
      <c r="BN45" s="175"/>
      <c r="BO45" s="175"/>
      <c r="BP45" s="175"/>
      <c r="BQ45" s="175"/>
      <c r="BR45" s="175"/>
      <c r="BS45" s="176"/>
      <c r="BT45" s="166"/>
      <c r="BU45" s="167"/>
    </row>
    <row r="46" spans="2:73" ht="17.25" customHeight="1" x14ac:dyDescent="0.4">
      <c r="B46" s="207"/>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c r="AJ46" s="209"/>
      <c r="AM46" s="16"/>
      <c r="AN46" s="34"/>
      <c r="AO46" s="34"/>
      <c r="AP46" s="34"/>
      <c r="AQ46" s="34"/>
      <c r="AR46" s="34"/>
      <c r="AS46" s="34"/>
      <c r="AT46" s="35"/>
      <c r="AU46" s="30"/>
      <c r="AV46" s="121"/>
      <c r="AW46" s="121"/>
      <c r="AX46" s="121"/>
      <c r="AY46" s="121"/>
      <c r="AZ46" s="121"/>
      <c r="BA46" s="121"/>
      <c r="BB46" s="121"/>
      <c r="BC46" s="121"/>
      <c r="BD46" s="121"/>
      <c r="BE46" s="121"/>
      <c r="BF46" s="122"/>
      <c r="BG46" s="30"/>
      <c r="BH46" s="123"/>
      <c r="BI46" s="123"/>
      <c r="BJ46" s="123"/>
      <c r="BK46" s="123"/>
      <c r="BL46" s="123"/>
      <c r="BM46" s="123"/>
      <c r="BN46" s="123"/>
      <c r="BO46" s="123"/>
      <c r="BP46" s="123"/>
      <c r="BQ46" s="123"/>
      <c r="BR46" s="123"/>
      <c r="BS46" s="124"/>
      <c r="BT46" s="166"/>
      <c r="BU46" s="167"/>
    </row>
    <row r="47" spans="2:73" ht="17.25" customHeight="1" x14ac:dyDescent="0.4">
      <c r="B47" s="207"/>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9"/>
      <c r="AM47" s="16"/>
      <c r="AN47" s="34"/>
      <c r="AO47" s="34"/>
      <c r="AP47" s="34"/>
      <c r="AQ47" s="34"/>
      <c r="AR47" s="34"/>
      <c r="AS47" s="34"/>
      <c r="AT47" s="35"/>
      <c r="AU47" s="111"/>
      <c r="AV47" s="112"/>
      <c r="AW47" s="112"/>
      <c r="AX47" s="112"/>
      <c r="AY47" s="112"/>
      <c r="AZ47" s="112"/>
      <c r="BA47" s="112"/>
      <c r="BB47" s="112"/>
      <c r="BC47" s="112"/>
      <c r="BD47" s="112"/>
      <c r="BE47" s="112"/>
      <c r="BF47" s="113"/>
      <c r="BG47" s="120" t="s">
        <v>3</v>
      </c>
      <c r="BH47" s="175" t="s">
        <v>110</v>
      </c>
      <c r="BI47" s="175"/>
      <c r="BJ47" s="175"/>
      <c r="BK47" s="175"/>
      <c r="BL47" s="175"/>
      <c r="BM47" s="175"/>
      <c r="BN47" s="175"/>
      <c r="BO47" s="175"/>
      <c r="BP47" s="175"/>
      <c r="BQ47" s="175"/>
      <c r="BR47" s="175"/>
      <c r="BS47" s="176"/>
      <c r="BT47" s="166"/>
      <c r="BU47" s="167"/>
    </row>
    <row r="48" spans="2:73" ht="17.25" customHeight="1" x14ac:dyDescent="0.4">
      <c r="B48" s="207"/>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c r="AJ48" s="209"/>
      <c r="AM48" s="16"/>
      <c r="AN48" s="34"/>
      <c r="AO48" s="34"/>
      <c r="AP48" s="34"/>
      <c r="AQ48" s="34"/>
      <c r="AR48" s="34"/>
      <c r="AS48" s="34"/>
      <c r="AT48" s="35"/>
      <c r="AU48" s="114"/>
      <c r="AV48" s="115"/>
      <c r="AW48" s="115"/>
      <c r="AX48" s="115"/>
      <c r="AY48" s="115"/>
      <c r="AZ48" s="115"/>
      <c r="BA48" s="115"/>
      <c r="BB48" s="115"/>
      <c r="BC48" s="115"/>
      <c r="BD48" s="115"/>
      <c r="BE48" s="115"/>
      <c r="BF48" s="116"/>
      <c r="BG48" s="16"/>
      <c r="BH48" s="20"/>
      <c r="BI48" s="20"/>
      <c r="BJ48" s="20"/>
      <c r="BK48" s="20"/>
      <c r="BL48" s="20"/>
      <c r="BM48" s="20"/>
      <c r="BN48" s="20"/>
      <c r="BO48" s="20"/>
      <c r="BP48" s="20"/>
      <c r="BQ48" s="20"/>
      <c r="BR48" s="20"/>
      <c r="BS48" s="21"/>
      <c r="BT48" s="166"/>
      <c r="BU48" s="167"/>
    </row>
    <row r="49" spans="2:73" ht="17.25" customHeight="1" x14ac:dyDescent="0.4">
      <c r="B49" s="207"/>
      <c r="C49" s="208"/>
      <c r="D49" s="208"/>
      <c r="E49" s="208"/>
      <c r="F49" s="208"/>
      <c r="G49" s="208"/>
      <c r="H49" s="208"/>
      <c r="I49" s="208"/>
      <c r="J49" s="208"/>
      <c r="K49" s="208"/>
      <c r="L49" s="208"/>
      <c r="M49" s="208"/>
      <c r="N49" s="208"/>
      <c r="O49" s="208"/>
      <c r="P49" s="208"/>
      <c r="Q49" s="208"/>
      <c r="R49" s="208"/>
      <c r="S49" s="208"/>
      <c r="T49" s="208"/>
      <c r="U49" s="208"/>
      <c r="V49" s="208"/>
      <c r="W49" s="208"/>
      <c r="X49" s="208"/>
      <c r="Y49" s="208"/>
      <c r="Z49" s="208"/>
      <c r="AA49" s="208"/>
      <c r="AB49" s="208"/>
      <c r="AC49" s="208"/>
      <c r="AD49" s="208"/>
      <c r="AE49" s="208"/>
      <c r="AF49" s="208"/>
      <c r="AG49" s="208"/>
      <c r="AH49" s="208"/>
      <c r="AI49" s="208"/>
      <c r="AJ49" s="209"/>
      <c r="AM49" s="16"/>
      <c r="AN49" s="34"/>
      <c r="AO49" s="34"/>
      <c r="AP49" s="34"/>
      <c r="AQ49" s="34"/>
      <c r="AR49" s="34"/>
      <c r="AS49" s="34"/>
      <c r="AT49" s="35"/>
      <c r="AU49" s="114"/>
      <c r="AV49" s="115"/>
      <c r="AW49" s="115"/>
      <c r="AX49" s="115"/>
      <c r="AY49" s="115"/>
      <c r="AZ49" s="115"/>
      <c r="BA49" s="115"/>
      <c r="BB49" s="115"/>
      <c r="BC49" s="115"/>
      <c r="BD49" s="115"/>
      <c r="BE49" s="115"/>
      <c r="BF49" s="116"/>
      <c r="BG49" s="16"/>
      <c r="BH49" s="20"/>
      <c r="BI49" s="20"/>
      <c r="BJ49" s="20"/>
      <c r="BK49" s="20"/>
      <c r="BL49" s="20"/>
      <c r="BM49" s="20"/>
      <c r="BN49" s="20"/>
      <c r="BO49" s="20"/>
      <c r="BP49" s="20"/>
      <c r="BQ49" s="20"/>
      <c r="BR49" s="20"/>
      <c r="BS49" s="21"/>
      <c r="BT49" s="166"/>
      <c r="BU49" s="167"/>
    </row>
    <row r="50" spans="2:73" ht="17.25" customHeight="1" x14ac:dyDescent="0.4">
      <c r="B50" s="207"/>
      <c r="C50" s="208"/>
      <c r="D50" s="208"/>
      <c r="E50" s="208"/>
      <c r="F50" s="208"/>
      <c r="G50" s="208"/>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9"/>
      <c r="AM50" s="17"/>
      <c r="AN50" s="109"/>
      <c r="AO50" s="109"/>
      <c r="AP50" s="109"/>
      <c r="AQ50" s="109"/>
      <c r="AR50" s="109"/>
      <c r="AS50" s="109"/>
      <c r="AT50" s="110"/>
      <c r="AU50" s="117"/>
      <c r="AV50" s="118"/>
      <c r="AW50" s="118"/>
      <c r="AX50" s="118"/>
      <c r="AY50" s="118"/>
      <c r="AZ50" s="118"/>
      <c r="BA50" s="118"/>
      <c r="BB50" s="118"/>
      <c r="BC50" s="118"/>
      <c r="BD50" s="118"/>
      <c r="BE50" s="118"/>
      <c r="BF50" s="119"/>
      <c r="BG50" s="17"/>
      <c r="BH50" s="22"/>
      <c r="BI50" s="22"/>
      <c r="BJ50" s="22"/>
      <c r="BK50" s="22"/>
      <c r="BL50" s="22"/>
      <c r="BM50" s="22"/>
      <c r="BN50" s="22"/>
      <c r="BO50" s="22"/>
      <c r="BP50" s="22"/>
      <c r="BQ50" s="22"/>
      <c r="BR50" s="22"/>
      <c r="BS50" s="23"/>
      <c r="BT50" s="168"/>
      <c r="BU50" s="169"/>
    </row>
    <row r="51" spans="2:73" ht="17.25" customHeight="1" x14ac:dyDescent="0.4">
      <c r="B51" s="207"/>
      <c r="C51" s="208"/>
      <c r="D51" s="208"/>
      <c r="E51" s="208"/>
      <c r="F51" s="208"/>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c r="AE51" s="208"/>
      <c r="AF51" s="208"/>
      <c r="AG51" s="208"/>
      <c r="AH51" s="208"/>
      <c r="AI51" s="208"/>
      <c r="AJ51" s="209"/>
      <c r="AM51" s="18" t="s">
        <v>107</v>
      </c>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row>
    <row r="52" spans="2:73" ht="17.25" customHeight="1" x14ac:dyDescent="0.4">
      <c r="B52" s="210"/>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2"/>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row>
  </sheetData>
  <sheetProtection algorithmName="SHA-512" hashValue="8AGLFoSxgR4izzpWTVYGmFBM5tuPSdyIRB07HewLqcg/tieAFYCI+4UvEtv+Yoksu4I/GXGMa4Vt9AKfWyVASw==" saltValue="/9ZpPTnTGpqJIN/md7PDiw==" spinCount="100000" sheet="1" selectLockedCells="1"/>
  <mergeCells count="289">
    <mergeCell ref="B2:AJ2"/>
    <mergeCell ref="AM2:BU2"/>
    <mergeCell ref="B3:AJ7"/>
    <mergeCell ref="AM3:BU4"/>
    <mergeCell ref="AM6:BU6"/>
    <mergeCell ref="AM7:AT8"/>
    <mergeCell ref="AU7:BS7"/>
    <mergeCell ref="BT7:BU8"/>
    <mergeCell ref="B8:Z11"/>
    <mergeCell ref="AA8:AJ9"/>
    <mergeCell ref="AU8:BF8"/>
    <mergeCell ref="BG8:BS8"/>
    <mergeCell ref="AM9:AM21"/>
    <mergeCell ref="AN9:AP21"/>
    <mergeCell ref="AQ9:AQ11"/>
    <mergeCell ref="AR9:AT11"/>
    <mergeCell ref="AU9:AU11"/>
    <mergeCell ref="AV9:BF11"/>
    <mergeCell ref="BG9:BG11"/>
    <mergeCell ref="BH9:BS11"/>
    <mergeCell ref="BT9:BU21"/>
    <mergeCell ref="AA10:AJ11"/>
    <mergeCell ref="B12:AJ12"/>
    <mergeCell ref="AQ12:AQ21"/>
    <mergeCell ref="AR12:AT21"/>
    <mergeCell ref="AU12:AU16"/>
    <mergeCell ref="AV12:BF13"/>
    <mergeCell ref="BG12:BG16"/>
    <mergeCell ref="BH12:BS13"/>
    <mergeCell ref="B13:G13"/>
    <mergeCell ref="B14:G14"/>
    <mergeCell ref="I14:U14"/>
    <mergeCell ref="W14:AH14"/>
    <mergeCell ref="AI14:AJ14"/>
    <mergeCell ref="AW14:BF14"/>
    <mergeCell ref="BI14:BS14"/>
    <mergeCell ref="I13:K13"/>
    <mergeCell ref="M13:Q13"/>
    <mergeCell ref="S13:V13"/>
    <mergeCell ref="X13:AA13"/>
    <mergeCell ref="AC13:AH13"/>
    <mergeCell ref="AI13:AJ13"/>
    <mergeCell ref="AW15:BF15"/>
    <mergeCell ref="BI15:BS15"/>
    <mergeCell ref="B16:AJ16"/>
    <mergeCell ref="AW16:BF16"/>
    <mergeCell ref="BI16:BS16"/>
    <mergeCell ref="B17:H19"/>
    <mergeCell ref="I17:AB17"/>
    <mergeCell ref="AC17:AH17"/>
    <mergeCell ref="AI17:AJ19"/>
    <mergeCell ref="AU17:AU21"/>
    <mergeCell ref="AV17:BF17"/>
    <mergeCell ref="BG17:BG21"/>
    <mergeCell ref="BH17:BS17"/>
    <mergeCell ref="I18:R19"/>
    <mergeCell ref="S18:U19"/>
    <mergeCell ref="V18:Y19"/>
    <mergeCell ref="Z18:AB19"/>
    <mergeCell ref="AC18:AE19"/>
    <mergeCell ref="AF18:AH19"/>
    <mergeCell ref="AW18:BF18"/>
    <mergeCell ref="BI18:BS18"/>
    <mergeCell ref="AV19:AV21"/>
    <mergeCell ref="AW19:AZ19"/>
    <mergeCell ref="BA19:BB19"/>
    <mergeCell ref="BC19:BF19"/>
    <mergeCell ref="BH19:BH21"/>
    <mergeCell ref="BI19:BL19"/>
    <mergeCell ref="BM19:BN19"/>
    <mergeCell ref="BO19:BS19"/>
    <mergeCell ref="BM20:BN20"/>
    <mergeCell ref="BO20:BS20"/>
    <mergeCell ref="C21:H21"/>
    <mergeCell ref="I21:R21"/>
    <mergeCell ref="S21:U21"/>
    <mergeCell ref="V21:Y21"/>
    <mergeCell ref="Z21:AB21"/>
    <mergeCell ref="AC21:AE21"/>
    <mergeCell ref="AF21:AH21"/>
    <mergeCell ref="AI21:AJ21"/>
    <mergeCell ref="AW21:AX21"/>
    <mergeCell ref="AF20:AH20"/>
    <mergeCell ref="AI20:AJ20"/>
    <mergeCell ref="AW20:AZ20"/>
    <mergeCell ref="BA20:BB20"/>
    <mergeCell ref="BC20:BF20"/>
    <mergeCell ref="BI20:BL20"/>
    <mergeCell ref="C20:H20"/>
    <mergeCell ref="I20:R20"/>
    <mergeCell ref="S20:U20"/>
    <mergeCell ref="V20:Y20"/>
    <mergeCell ref="Z20:AB20"/>
    <mergeCell ref="AC20:AE20"/>
    <mergeCell ref="BM21:BN21"/>
    <mergeCell ref="BO21:BP21"/>
    <mergeCell ref="BQ21:BS21"/>
    <mergeCell ref="C22:H22"/>
    <mergeCell ref="I22:R22"/>
    <mergeCell ref="S22:U22"/>
    <mergeCell ref="V22:Y22"/>
    <mergeCell ref="Z22:AB22"/>
    <mergeCell ref="AC22:AE22"/>
    <mergeCell ref="AF22:AH22"/>
    <mergeCell ref="AY21:AZ21"/>
    <mergeCell ref="BA21:BB21"/>
    <mergeCell ref="BC21:BD21"/>
    <mergeCell ref="BE21:BF21"/>
    <mergeCell ref="BI21:BJ21"/>
    <mergeCell ref="BK21:BL21"/>
    <mergeCell ref="AV22:BF23"/>
    <mergeCell ref="BG22:BG23"/>
    <mergeCell ref="BH22:BS23"/>
    <mergeCell ref="BT22:BU28"/>
    <mergeCell ref="C23:D23"/>
    <mergeCell ref="F23:H23"/>
    <mergeCell ref="I23:R23"/>
    <mergeCell ref="S23:U23"/>
    <mergeCell ref="V23:Y23"/>
    <mergeCell ref="Z23:AB23"/>
    <mergeCell ref="AI22:AJ22"/>
    <mergeCell ref="AM22:AM28"/>
    <mergeCell ref="AN22:AP28"/>
    <mergeCell ref="AQ22:AQ23"/>
    <mergeCell ref="AR22:AT23"/>
    <mergeCell ref="AU22:AU23"/>
    <mergeCell ref="AI24:AJ24"/>
    <mergeCell ref="AQ24:AQ28"/>
    <mergeCell ref="AR24:AT28"/>
    <mergeCell ref="AU24:AU28"/>
    <mergeCell ref="AC23:AE23"/>
    <mergeCell ref="AF23:AH23"/>
    <mergeCell ref="AI23:AJ23"/>
    <mergeCell ref="C24:H24"/>
    <mergeCell ref="I24:R24"/>
    <mergeCell ref="S24:U24"/>
    <mergeCell ref="V24:Y24"/>
    <mergeCell ref="Z24:AB24"/>
    <mergeCell ref="AC24:AE24"/>
    <mergeCell ref="AF24:AH24"/>
    <mergeCell ref="AV24:BF24"/>
    <mergeCell ref="BG24:BG28"/>
    <mergeCell ref="BH24:BS24"/>
    <mergeCell ref="C25:H25"/>
    <mergeCell ref="I25:R25"/>
    <mergeCell ref="S25:U25"/>
    <mergeCell ref="V25:Y25"/>
    <mergeCell ref="Z25:AB25"/>
    <mergeCell ref="AC25:AE25"/>
    <mergeCell ref="AF25:AH25"/>
    <mergeCell ref="AI25:AJ25"/>
    <mergeCell ref="AW25:BF25"/>
    <mergeCell ref="BI25:BS25"/>
    <mergeCell ref="C26:H26"/>
    <mergeCell ref="I26:R26"/>
    <mergeCell ref="S26:U26"/>
    <mergeCell ref="V26:Y26"/>
    <mergeCell ref="Z26:AB26"/>
    <mergeCell ref="AC26:AE26"/>
    <mergeCell ref="AF26:AH26"/>
    <mergeCell ref="BI26:BL26"/>
    <mergeCell ref="BM26:BN26"/>
    <mergeCell ref="BO26:BS26"/>
    <mergeCell ref="B27:G27"/>
    <mergeCell ref="I27:Q27"/>
    <mergeCell ref="S27:AJ27"/>
    <mergeCell ref="AW27:AZ27"/>
    <mergeCell ref="BA27:BB27"/>
    <mergeCell ref="BC27:BF27"/>
    <mergeCell ref="BI27:BL27"/>
    <mergeCell ref="AI26:AJ26"/>
    <mergeCell ref="AV26:AV28"/>
    <mergeCell ref="AW26:AZ26"/>
    <mergeCell ref="BA26:BB26"/>
    <mergeCell ref="BC26:BF26"/>
    <mergeCell ref="BH26:BH28"/>
    <mergeCell ref="BM27:BN27"/>
    <mergeCell ref="BO27:BS27"/>
    <mergeCell ref="B28:AJ28"/>
    <mergeCell ref="AW28:AX28"/>
    <mergeCell ref="AY28:AZ28"/>
    <mergeCell ref="BA28:BB28"/>
    <mergeCell ref="BC28:BD28"/>
    <mergeCell ref="BE28:BF28"/>
    <mergeCell ref="BI28:BJ28"/>
    <mergeCell ref="BK28:BL28"/>
    <mergeCell ref="BM28:BN28"/>
    <mergeCell ref="BO28:BP28"/>
    <mergeCell ref="BQ28:BS28"/>
    <mergeCell ref="AM29:AM38"/>
    <mergeCell ref="AN29:AP38"/>
    <mergeCell ref="AQ29:AQ34"/>
    <mergeCell ref="AR29:AT34"/>
    <mergeCell ref="AV29:BF29"/>
    <mergeCell ref="BH29:BS29"/>
    <mergeCell ref="AV32:BF33"/>
    <mergeCell ref="BT29:BU38"/>
    <mergeCell ref="B30:AJ30"/>
    <mergeCell ref="AU30:AU31"/>
    <mergeCell ref="AV30:BF31"/>
    <mergeCell ref="BG30:BG31"/>
    <mergeCell ref="BH30:BS31"/>
    <mergeCell ref="B31:K34"/>
    <mergeCell ref="L31:X31"/>
    <mergeCell ref="Y31:AJ31"/>
    <mergeCell ref="L32:P32"/>
    <mergeCell ref="BG32:BG33"/>
    <mergeCell ref="BH32:BS33"/>
    <mergeCell ref="L33:N34"/>
    <mergeCell ref="O33:P34"/>
    <mergeCell ref="Q33:S34"/>
    <mergeCell ref="T33:V34"/>
    <mergeCell ref="Y33:AB33"/>
    <mergeCell ref="AC33:AD34"/>
    <mergeCell ref="AE33:AH33"/>
    <mergeCell ref="Y34:Z34"/>
    <mergeCell ref="Q32:V32"/>
    <mergeCell ref="W32:X34"/>
    <mergeCell ref="Y32:AD32"/>
    <mergeCell ref="AE32:AH32"/>
    <mergeCell ref="AI32:AJ34"/>
    <mergeCell ref="AU32:AU33"/>
    <mergeCell ref="AA34:AB34"/>
    <mergeCell ref="AE34:AF34"/>
    <mergeCell ref="AG34:AH34"/>
    <mergeCell ref="AV34:BF34"/>
    <mergeCell ref="BH34:BS34"/>
    <mergeCell ref="C35:K35"/>
    <mergeCell ref="L35:N35"/>
    <mergeCell ref="O35:P35"/>
    <mergeCell ref="Q35:S35"/>
    <mergeCell ref="T35:V35"/>
    <mergeCell ref="W35:X35"/>
    <mergeCell ref="Y35:Z35"/>
    <mergeCell ref="AA35:AB35"/>
    <mergeCell ref="BH35:BS38"/>
    <mergeCell ref="C36:K36"/>
    <mergeCell ref="L36:N36"/>
    <mergeCell ref="O36:P36"/>
    <mergeCell ref="Q36:S36"/>
    <mergeCell ref="T36:V36"/>
    <mergeCell ref="W36:X36"/>
    <mergeCell ref="AC35:AD35"/>
    <mergeCell ref="AE35:AF35"/>
    <mergeCell ref="AG35:AH35"/>
    <mergeCell ref="AI35:AJ35"/>
    <mergeCell ref="AQ35:AQ38"/>
    <mergeCell ref="AR35:AT38"/>
    <mergeCell ref="Y36:AJ37"/>
    <mergeCell ref="B38:AJ38"/>
    <mergeCell ref="C37:K37"/>
    <mergeCell ref="L37:N37"/>
    <mergeCell ref="O37:P37"/>
    <mergeCell ref="Q37:S37"/>
    <mergeCell ref="T37:V37"/>
    <mergeCell ref="W37:X37"/>
    <mergeCell ref="AU35:AU38"/>
    <mergeCell ref="AV35:BF38"/>
    <mergeCell ref="BG35:BG38"/>
    <mergeCell ref="BH39:BS40"/>
    <mergeCell ref="BT39:BU40"/>
    <mergeCell ref="B41:AJ43"/>
    <mergeCell ref="AM41:AM50"/>
    <mergeCell ref="AN41:AT50"/>
    <mergeCell ref="AU41:AU42"/>
    <mergeCell ref="AV41:BF42"/>
    <mergeCell ref="BG41:BG42"/>
    <mergeCell ref="BH41:BS42"/>
    <mergeCell ref="BT41:BU50"/>
    <mergeCell ref="B39:AJ40"/>
    <mergeCell ref="AM39:AM40"/>
    <mergeCell ref="AN39:AT40"/>
    <mergeCell ref="AU39:AU40"/>
    <mergeCell ref="AV39:BF40"/>
    <mergeCell ref="BG39:BG40"/>
    <mergeCell ref="AU47:BF50"/>
    <mergeCell ref="BG47:BG50"/>
    <mergeCell ref="BH47:BS50"/>
    <mergeCell ref="AM51:BU52"/>
    <mergeCell ref="AU43:AU44"/>
    <mergeCell ref="AV43:BF44"/>
    <mergeCell ref="BG43:BG44"/>
    <mergeCell ref="BH43:BS44"/>
    <mergeCell ref="B44:AJ44"/>
    <mergeCell ref="B45:AJ52"/>
    <mergeCell ref="AU45:AU46"/>
    <mergeCell ref="AV45:BF46"/>
    <mergeCell ref="BG45:BG46"/>
    <mergeCell ref="BH45:BS46"/>
  </mergeCells>
  <phoneticPr fontId="2"/>
  <conditionalFormatting sqref="AC18:AE26 Q33:S37">
    <cfRule type="expression" dxfId="8" priority="6" stopIfTrue="1">
      <formula>$V$14="■"</formula>
    </cfRule>
  </conditionalFormatting>
  <conditionalFormatting sqref="AF18:AH26 T33:V37">
    <cfRule type="expression" dxfId="7" priority="7" stopIfTrue="1">
      <formula>$H$14="■"</formula>
    </cfRule>
  </conditionalFormatting>
  <conditionalFormatting sqref="AU8:BF17 AV18:AV19 AU18:AU21 AW18:AW21 BA19:BF20 AY21:BF21 AU22:BF24 AU25:AW25 AV26:AW26 BA26:BF27 AU26:AU28 AW27:AW28 AY28:BF28 AU29:BF34 AU35:AV35 AU39:BF50">
    <cfRule type="expression" dxfId="6" priority="8">
      <formula>$V$14="■"</formula>
    </cfRule>
  </conditionalFormatting>
  <conditionalFormatting sqref="BG8:BS17 BG18:BI18 BM19:BS20 BG19:BG21 BI19:BI21 BK21:BS21 BG22:BS24 BG25:BI25 BM26:BS27 BG26:BG28 BI26:BI28 BK28:BS28 BG29:BS34 BG35:BH35 BG39:BS50">
    <cfRule type="expression" dxfId="5" priority="9">
      <formula>$H$14="■"</formula>
    </cfRule>
  </conditionalFormatting>
  <conditionalFormatting sqref="BH19">
    <cfRule type="expression" dxfId="4" priority="2">
      <formula>$H$14="■"</formula>
    </cfRule>
  </conditionalFormatting>
  <conditionalFormatting sqref="BH26">
    <cfRule type="expression" dxfId="3" priority="1">
      <formula>$H$14="■"</formula>
    </cfRule>
  </conditionalFormatting>
  <conditionalFormatting sqref="BT9:BU28 AI13:AJ14 AI20:AJ26 BT29 AI35:AJ35 W35:X37 BT39:BU50">
    <cfRule type="containsText" dxfId="2" priority="5" operator="containsText" text="OK">
      <formula>NOT(ISERROR(SEARCH("OK",W9)))</formula>
    </cfRule>
  </conditionalFormatting>
  <conditionalFormatting sqref="BT9:BU28 AI20:AJ26 BT29 AI35:AJ35 W35:X37 BT39:BU50 AI13:AJ14">
    <cfRule type="containsText" dxfId="1" priority="4" operator="containsText" text="NG">
      <formula>NOT(ISERROR(SEARCH("NG",W9)))</formula>
    </cfRule>
  </conditionalFormatting>
  <conditionalFormatting sqref="BT9:BU28 AI20:AJ26 BT29 AI35:AJ35 W35:X37 BT39:BU50">
    <cfRule type="expression" dxfId="0" priority="3">
      <formula>$AI$14="NG"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A0805C3-C37E-43A9-B2A1-1CF149EB4B0B}">
          <x14:formula1>
            <xm:f>"□,■"</xm:f>
          </x14:formula1>
          <xm:sqref>W13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B20:B26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E23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R13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AB13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V14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H13:H14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AM65546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AM131082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AM196618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AM262154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AM327690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AM393226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AM458762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AM524298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AM589834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AM655370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AM720906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AM786442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AM851978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AM917514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AM983050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AQ65546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AQ131082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AQ196618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AQ262154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AQ327690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AQ393226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AQ458762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AQ524298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AQ589834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AQ655370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AQ720906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AQ786442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AQ851978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AQ917514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AQ983050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AQ12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AQ65548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AQ131084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AQ196620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AQ262156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AQ327692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AQ393228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AQ458764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AQ524300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AQ589836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AQ655372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AQ720908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AQ786444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AQ851980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AQ917516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AQ983052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AU65546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AU131082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AU196618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AU262154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AU327690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AU393226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AU458762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AU524298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AU589834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AU655370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AU720906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AU786442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AU851978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AU917514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AU983050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BG65546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BG131082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BG196618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BG262154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BG327690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BG393226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BG458762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BG524298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BG589834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BG655370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BG720906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BG786442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BG851978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BG917514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BG983050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AU12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AU65548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AU131084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AU196620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AU262156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AU327692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AU393228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AU458764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AU524300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AU589836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AU655372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AU720908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AU786444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AU851980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AU917516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AU983052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BG12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BG65548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BG131084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BG196620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BG262156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BG327692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BG393228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BG458764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BG524300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BG589836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BG655372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BG720908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BG786444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BG851980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BG917516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BG983052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AV14:AV16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AV65550:AV65552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AV131086:AV131088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AV196622:AV196624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AV262158:AV262160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AV327694:AV327696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AV393230:AV393232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AV458766:AV458768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AV524302:AV524304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AV589838:AV589840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AV655374:AV655376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AV720910:AV720912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AV786446:AV786448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AV851982:AV851984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AV917518:AV917520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AV983054:AV983056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AU17:AU18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AU65553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AU131089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AU196625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AU262161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AU327697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AU393233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AU458769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AU524305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AU589841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AU655377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AU720913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AU786449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AU851985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AU917521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AU983057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BH14:BH16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BH65550:BH65552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BH131086:BH131088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BH196622:BH196624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BH262158:BH262160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BH327694:BH327696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BH393230:BH393232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BH458766:BH458768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BH524302:BH524304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BH589838:BH589840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BH655374:BH655376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BH720910:BH720912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BH786446:BH786448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BH851982:BH851984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BH917518:BH917520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BH983054:BH983056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BG17:BG18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BG65553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BG131089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BG196625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BG262161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BG327697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BG393233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BG458769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BG524305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BG589841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BG655377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BG720913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BG786449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BG851985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BG917521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BG983057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AM22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AM65557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AM131093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AM196629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AM262165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AM327701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AM393237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AM458773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AM524309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AM589845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AM655381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AM720917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AM786453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AM851989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AM917525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AM983061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AQ22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AQ65557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AQ131093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AQ196629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AQ262165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AQ327701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AQ393237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AQ458773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AQ524309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AQ589845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AQ655381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AQ720917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AQ786453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AQ851989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AQ917525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AQ983061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AQ24:AQ25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AQ65559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AQ131095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AQ196631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AQ262167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AQ327703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AQ393239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AQ458775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AQ524311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AQ589847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AQ655383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AQ720919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AQ786455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AQ851991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AQ917527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AQ983063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AU22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AU65557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AU131093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AU196629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AU262165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AU327701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AU393237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AU458773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AU524309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AU589845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AU655381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AU720917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AU786453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AU851989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AU917525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AU983061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BG22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BG65557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BG131093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BG196629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BG262165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BG327701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BG393237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BG458773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BG524309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BG589845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BG655381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BG720917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BG786453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BG851989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BG917525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BG983061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AU24:AU25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AU65559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AU131095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AU196631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AU262167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AU327703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AU393239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AU458775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AU524311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AU589847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AU655383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AU720919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AU786455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AU851991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AU917527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AU983063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BG24:BG25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BG65559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BG131095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BG196631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BG262167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BG327703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BG393239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BG458775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BG524311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BG589847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BG655383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BG720919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BG786455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BG851991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BG917527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BG983063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AM29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AM65563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AM131099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AM196635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AM262171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AM327707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AM393243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AM458779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AM524315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AM589851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AM655387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AM720923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AM786459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AM851995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AM917531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AM983067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AQ29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AQ65563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AQ131099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AQ196635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AQ262171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AQ327707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AQ393243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AQ458779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AQ524315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AQ589851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AQ655387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AQ720923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AQ786459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AQ851995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AQ917531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AQ983067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AQ35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AQ65569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AQ131105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AQ196641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AQ262177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AQ327713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AQ393249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AQ458785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AQ524321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AQ589857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AQ655393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AQ720929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AQ786465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AQ852001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AQ917537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AQ983073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BG65574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BG131110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BG196646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BG262182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BG327718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BG393254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BG458790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BG524326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BG589862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BG655398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BG720934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BG786470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BG852006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BG917542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BG983078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AM65576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AM131112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AM196648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AM262184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AM327720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AM393256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AM458792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AM524328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AM589864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AM655400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AM720936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AM786472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AM852008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AM917544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AM983080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AM65574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AM131110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AM196646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AM262182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AM327718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AM393254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AM458790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AM524326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AM589862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AM655398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AM720934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AM786470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AM852006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AM917542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AM983078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AU65576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AU131112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AU196648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AU262184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AU327720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AU393256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AU458792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AU524328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AU589864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AU655400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AU720936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AU786472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AU852008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AU917544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AU983080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AU65578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AU131114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AU196650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AU262186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AU327722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AU393258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AU458794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AU524330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AU589866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AU655402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AU720938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AU786474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AU852010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AU917546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AU983082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AU65580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AU131116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AU196652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AU262188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AU327724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AU393260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AU458796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AU524332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AU589868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AU655404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AU720940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AU786476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AU852012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AU917548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AU983084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BG65576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BG131112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BG196648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BG262184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BG327720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BG393256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BG458792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BG524328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BG589864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BG655400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BG720936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BG786472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BG852008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BG917544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BG983080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BG65578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BG131114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BG196650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BG262186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BG327722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BG393258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BG458794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BG524330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BG589866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BG655402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BG720938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BG786474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BG852010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BG917546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BG983082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BG65580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BG131116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BG196652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BG262188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BG327724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BG393260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BG458796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BG524332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BG589868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BG655404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BG720940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BG786476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BG852012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BG917548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BG983084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BH18:BH19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AU65573:AU65574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AU131109:AU131110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AU196645:AU196646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AU262181:AU262182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AU327717:AU327718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AU393253:AU393254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AU458789:AU458790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AU524325:AU524326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AU589861:AU589862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AU655397:AU655398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AU720933:AU720934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AU786469:AU786470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AU852005:AU852006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AU917541:AU917542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AU983077:AU983078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AU29:AU30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AU65563:AU65564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AU131099:AU131100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AU196635:AU196636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AU262171:AU262172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AU327707:AU327708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AU393243:AU393244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AU458779:AU458780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AU524315:AU524316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AU589851:AU589852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AU655387:AU655388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AU720923:AU720924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AU786459:AU786460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AU851995:AU851996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AU917531:AU917532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AU983067:AU983068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BG29:BG30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BG65563:BG65564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BG131099:BG131100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BG196635:BG196636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BG262171:BG262172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BG327707:BG327708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BG393243:BG393244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BG458779:BG458780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BG524315:BG524316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BG589851:BG589852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BG655387:BG655388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BG720923:BG720924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BG786459:BG786460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BG851995:BG851996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BG917531:BG917532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BG983067:BG983068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AU32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AU65566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AU131102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AU196638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AU262174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AU327710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AU393246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AU458782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AU524318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AU589854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AU655390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AU720926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AU786462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AU851998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AU917534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AU983070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BG32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BG65566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BG131102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BG196638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BG262174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BG327710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BG393246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BG458782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BG524318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BG589854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BG655390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BG720926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BG786462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BG851998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BG917534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BG983070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AU34:AU35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AU65568:AU65569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AU131104:AU131105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AU196640:AU196641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AU262176:AU262177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AU327712:AU327713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AU393248:AU393249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AU458784:AU458785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AU524320:AU524321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AU589856:AU589857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AU655392:AU655393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AU720928:AU720929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AU786464:AU786465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AU852000:AU852001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AU917536:AU917537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AU983072:AU983073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BG34:BG35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BG65568:BG65569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BG131104:BG131105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BG196640:BG196641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BG262176:BG262177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BG327712:BG327713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BG393248:BG393249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BG458784:BG458785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BG524320:BG524321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BG589856:BG589857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BG655392:BG655393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BG720928:BG720929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BG786464:BG786465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BG852000:BG852001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BG917536:BG917537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BG983072:BG983073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BH25:BH26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AU65571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AU131107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AU196643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AU262179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AU327715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AU393251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AU458787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AU524323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AU589859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AU655395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AU720931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AU786467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AU852003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AU917539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AU983075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BG65582:BG65583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BG131118:BG131119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BG196654:BG196655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BG262190:BG262191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BG327726:BG327727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BG393262:BG393263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BG458798:BG458799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BG524334:BG524335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BG589870:BG589871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BG655406:BG655407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BG720942:BG720943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BG786478:BG786479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BG852014:BG852015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BG917550:BG917551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BG983086:BG983087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BG65585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BG131121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BG196657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BG262193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BG327729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BG393265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BG458801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BG524337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BG589873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BG655409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BG720945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BG786481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BG852017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BG917553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BG983089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AQ9 AU9 BG9 AM9 H27 R27 L13 O35:O36 B35:B37 AC35 AV18:AV19 AV25:AV26 AU39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木造-軸組-充填</vt:lpstr>
      <vt:lpstr>木造-枠組壁-充填</vt:lpstr>
      <vt:lpstr>'木造-軸組-充填'!Print_Area</vt:lpstr>
      <vt:lpstr>'木造-枠組壁-充填'!Print_Area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r-goto</cp:lastModifiedBy>
  <cp:lastPrinted>2025-02-05T07:28:02Z</cp:lastPrinted>
  <dcterms:created xsi:type="dcterms:W3CDTF">2022-11-08T04:01:08Z</dcterms:created>
  <dcterms:modified xsi:type="dcterms:W3CDTF">2026-01-13T04:49:36Z</dcterms:modified>
</cp:coreProperties>
</file>